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8"/>
  <workbookPr filterPrivacy="1"/>
  <xr:revisionPtr revIDLastSave="291" documentId="11_740EEC5FA08AA38D900615CEED44128C325F272E" xr6:coauthVersionLast="47" xr6:coauthVersionMax="47" xr10:uidLastSave="{A2373B00-44AF-694A-92E8-20DAC0FC2357}"/>
  <bookViews>
    <workbookView xWindow="23220" yWindow="660" windowWidth="15020" windowHeight="15280" xr2:uid="{00000000-000D-0000-FFFF-FFFF00000000}"/>
  </bookViews>
  <sheets>
    <sheet name="说明" sheetId="2" r:id="rId1"/>
    <sheet name="评分表" sheetId="1" r:id="rId2"/>
    <sheet name="评分表结果" sheetId="3" r:id="rId3"/>
    <sheet name="结果汇总表" sheetId="4" r:id="rId4"/>
    <sheet name="三点图" sheetId="5" r:id="rId5"/>
    <sheet name="蜘蛛图" sheetId="6" r:id="rId6"/>
  </sheets>
  <definedNames>
    <definedName name="Amount_Data">OFFSET(三点图!$B$6,0,0,30-COUNTBLANK(结果汇总表!$G$9:$G$38),1)</definedName>
    <definedName name="Knowledge_Data">OFFSET(结果汇总表!$G$9,0,0,30-COUNTBLANK(结果汇总表!$G$9:$G$38),1)</definedName>
    <definedName name="_xlnm.Print_Area" localSheetId="3">结果汇总表!$A$5:$G$38</definedName>
    <definedName name="Value_Data">OFFSET(三点图!$A$6,0,0,30-COUNTBLANK(结果汇总表!$G$9:$G$38),1)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2" i="4" l="1"/>
  <c r="B9" i="4"/>
  <c r="A6" i="6" l="1"/>
  <c r="B6" i="6" s="1"/>
  <c r="C6" i="6" s="1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G4" i="6"/>
  <c r="P4" i="6" s="1"/>
  <c r="H4" i="6"/>
  <c r="Q4" i="6" s="1"/>
  <c r="I4" i="6"/>
  <c r="R4" i="6" s="1"/>
  <c r="J4" i="6"/>
  <c r="S4" i="6" s="1"/>
  <c r="K4" i="6"/>
  <c r="T4" i="6" s="1"/>
  <c r="F4" i="6"/>
  <c r="O4" i="6" s="1"/>
  <c r="A5" i="6"/>
  <c r="B5" i="6" s="1"/>
  <c r="C5" i="6" s="1"/>
  <c r="F5" i="6"/>
  <c r="O5" i="6" s="1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4" i="5"/>
  <c r="B13" i="5"/>
  <c r="B12" i="5"/>
  <c r="B11" i="5"/>
  <c r="B10" i="5"/>
  <c r="B9" i="5"/>
  <c r="B8" i="5"/>
  <c r="B7" i="5"/>
  <c r="B6" i="5"/>
  <c r="A38" i="4"/>
  <c r="A35" i="5" s="1"/>
  <c r="A37" i="4"/>
  <c r="F37" i="4" s="1"/>
  <c r="J33" i="6" s="1"/>
  <c r="A36" i="4"/>
  <c r="D36" i="4" s="1"/>
  <c r="H32" i="6" s="1"/>
  <c r="A35" i="4"/>
  <c r="F35" i="4" s="1"/>
  <c r="J31" i="6" s="1"/>
  <c r="A34" i="4"/>
  <c r="B34" i="4" s="1"/>
  <c r="F30" i="6" s="1"/>
  <c r="A33" i="4"/>
  <c r="F33" i="4" s="1"/>
  <c r="J29" i="6" s="1"/>
  <c r="A32" i="4"/>
  <c r="D32" i="4" s="1"/>
  <c r="H28" i="6" s="1"/>
  <c r="A31" i="4"/>
  <c r="F31" i="4" s="1"/>
  <c r="J27" i="6" s="1"/>
  <c r="A30" i="4"/>
  <c r="A27" i="5" s="1"/>
  <c r="A29" i="4"/>
  <c r="F29" i="4" s="1"/>
  <c r="J25" i="6" s="1"/>
  <c r="A28" i="4"/>
  <c r="D28" i="4" s="1"/>
  <c r="H24" i="6" s="1"/>
  <c r="A27" i="4"/>
  <c r="F27" i="4" s="1"/>
  <c r="J23" i="6" s="1"/>
  <c r="A26" i="4"/>
  <c r="A23" i="5" s="1"/>
  <c r="A25" i="4"/>
  <c r="F25" i="4" s="1"/>
  <c r="J21" i="6" s="1"/>
  <c r="A24" i="4"/>
  <c r="D24" i="4" s="1"/>
  <c r="H20" i="6" s="1"/>
  <c r="A23" i="4"/>
  <c r="F23" i="4" s="1"/>
  <c r="J19" i="6" s="1"/>
  <c r="A21" i="4"/>
  <c r="F21" i="4" s="1"/>
  <c r="J17" i="6" s="1"/>
  <c r="A20" i="4"/>
  <c r="D20" i="4" s="1"/>
  <c r="H16" i="6" s="1"/>
  <c r="A19" i="4"/>
  <c r="F19" i="4" s="1"/>
  <c r="J15" i="6" s="1"/>
  <c r="A18" i="4"/>
  <c r="A15" i="5" s="1"/>
  <c r="A17" i="4"/>
  <c r="F17" i="4" s="1"/>
  <c r="J13" i="6" s="1"/>
  <c r="A16" i="4"/>
  <c r="D16" i="4" s="1"/>
  <c r="H12" i="6" s="1"/>
  <c r="A15" i="4"/>
  <c r="F15" i="4" s="1"/>
  <c r="J11" i="6" s="1"/>
  <c r="A14" i="4"/>
  <c r="D10" i="6" s="1"/>
  <c r="F13" i="4"/>
  <c r="J9" i="6" s="1"/>
  <c r="D8" i="6"/>
  <c r="D7" i="6"/>
  <c r="D10" i="4"/>
  <c r="H6" i="6" s="1"/>
  <c r="Q6" i="6" s="1"/>
  <c r="N7" i="6" l="1"/>
  <c r="B7" i="6"/>
  <c r="D5" i="6"/>
  <c r="N5" i="6" s="1"/>
  <c r="D29" i="6"/>
  <c r="D13" i="6"/>
  <c r="D6" i="6"/>
  <c r="N6" i="6" s="1"/>
  <c r="D21" i="6"/>
  <c r="D33" i="6"/>
  <c r="D17" i="6"/>
  <c r="D25" i="6"/>
  <c r="D9" i="6"/>
  <c r="D32" i="6"/>
  <c r="D28" i="6"/>
  <c r="D24" i="6"/>
  <c r="D20" i="6"/>
  <c r="D16" i="6"/>
  <c r="D12" i="6"/>
  <c r="D31" i="6"/>
  <c r="D27" i="6"/>
  <c r="D23" i="6"/>
  <c r="D19" i="6"/>
  <c r="D15" i="6"/>
  <c r="D11" i="6"/>
  <c r="D34" i="6"/>
  <c r="D30" i="6"/>
  <c r="D26" i="6"/>
  <c r="D22" i="6"/>
  <c r="D18" i="6"/>
  <c r="D14" i="6"/>
  <c r="C7" i="6"/>
  <c r="B8" i="6"/>
  <c r="C8" i="6" s="1"/>
  <c r="E22" i="4"/>
  <c r="I18" i="6" s="1"/>
  <c r="E32" i="4"/>
  <c r="I28" i="6" s="1"/>
  <c r="A12" i="5"/>
  <c r="A16" i="5"/>
  <c r="A21" i="5"/>
  <c r="A24" i="5"/>
  <c r="A29" i="5"/>
  <c r="A32" i="5"/>
  <c r="E38" i="4"/>
  <c r="I34" i="6" s="1"/>
  <c r="E16" i="4"/>
  <c r="I12" i="6" s="1"/>
  <c r="A17" i="5"/>
  <c r="A20" i="5"/>
  <c r="A25" i="5"/>
  <c r="A28" i="5"/>
  <c r="A33" i="5"/>
  <c r="G9" i="4"/>
  <c r="K5" i="6" s="1"/>
  <c r="T5" i="6" s="1"/>
  <c r="A14" i="5"/>
  <c r="A18" i="5"/>
  <c r="A22" i="5"/>
  <c r="A26" i="5"/>
  <c r="A30" i="5"/>
  <c r="A34" i="5"/>
  <c r="F26" i="4"/>
  <c r="J22" i="6" s="1"/>
  <c r="A31" i="5"/>
  <c r="B18" i="4"/>
  <c r="F14" i="6" s="1"/>
  <c r="A13" i="5"/>
  <c r="C21" i="4"/>
  <c r="G17" i="6" s="1"/>
  <c r="D25" i="4"/>
  <c r="H21" i="6" s="1"/>
  <c r="G29" i="4"/>
  <c r="K25" i="6" s="1"/>
  <c r="B14" i="4"/>
  <c r="F10" i="6" s="1"/>
  <c r="C17" i="4"/>
  <c r="G13" i="6" s="1"/>
  <c r="E18" i="4"/>
  <c r="I14" i="6" s="1"/>
  <c r="D21" i="4"/>
  <c r="H17" i="6" s="1"/>
  <c r="F22" i="4"/>
  <c r="J18" i="6" s="1"/>
  <c r="G25" i="4"/>
  <c r="K21" i="6" s="1"/>
  <c r="E28" i="4"/>
  <c r="I24" i="6" s="1"/>
  <c r="B30" i="4"/>
  <c r="F26" i="6" s="1"/>
  <c r="C33" i="4"/>
  <c r="G29" i="6" s="1"/>
  <c r="E34" i="4"/>
  <c r="I30" i="6" s="1"/>
  <c r="D37" i="4"/>
  <c r="H33" i="6" s="1"/>
  <c r="F38" i="4"/>
  <c r="J34" i="6" s="1"/>
  <c r="C9" i="4"/>
  <c r="G5" i="6" s="1"/>
  <c r="P5" i="6" s="1"/>
  <c r="E14" i="4"/>
  <c r="I10" i="6" s="1"/>
  <c r="D17" i="4"/>
  <c r="H13" i="6" s="1"/>
  <c r="F18" i="4"/>
  <c r="J14" i="6" s="1"/>
  <c r="G21" i="4"/>
  <c r="K17" i="6" s="1"/>
  <c r="E24" i="4"/>
  <c r="I20" i="6" s="1"/>
  <c r="B26" i="4"/>
  <c r="F22" i="6" s="1"/>
  <c r="C29" i="4"/>
  <c r="G25" i="6" s="1"/>
  <c r="E30" i="4"/>
  <c r="I26" i="6" s="1"/>
  <c r="D33" i="4"/>
  <c r="H29" i="6" s="1"/>
  <c r="F34" i="4"/>
  <c r="J30" i="6" s="1"/>
  <c r="G37" i="4"/>
  <c r="K33" i="6" s="1"/>
  <c r="G13" i="4"/>
  <c r="K9" i="6" s="1"/>
  <c r="C37" i="4"/>
  <c r="G33" i="6" s="1"/>
  <c r="F14" i="4"/>
  <c r="J10" i="6" s="1"/>
  <c r="G17" i="4"/>
  <c r="K13" i="6" s="1"/>
  <c r="E20" i="4"/>
  <c r="I16" i="6" s="1"/>
  <c r="B22" i="4"/>
  <c r="C25" i="4"/>
  <c r="G21" i="6" s="1"/>
  <c r="E26" i="4"/>
  <c r="I22" i="6" s="1"/>
  <c r="D29" i="4"/>
  <c r="H25" i="6" s="1"/>
  <c r="F30" i="4"/>
  <c r="J26" i="6" s="1"/>
  <c r="G33" i="4"/>
  <c r="K29" i="6" s="1"/>
  <c r="E36" i="4"/>
  <c r="I32" i="6" s="1"/>
  <c r="B38" i="4"/>
  <c r="F34" i="6" s="1"/>
  <c r="C15" i="4"/>
  <c r="G11" i="6" s="1"/>
  <c r="G15" i="4"/>
  <c r="K11" i="6" s="1"/>
  <c r="C23" i="4"/>
  <c r="G19" i="6" s="1"/>
  <c r="C27" i="4"/>
  <c r="G23" i="6" s="1"/>
  <c r="G31" i="4"/>
  <c r="K27" i="6" s="1"/>
  <c r="G35" i="4"/>
  <c r="K31" i="6" s="1"/>
  <c r="D15" i="4"/>
  <c r="H11" i="6" s="1"/>
  <c r="D19" i="4"/>
  <c r="H15" i="6" s="1"/>
  <c r="B20" i="4"/>
  <c r="F16" i="6" s="1"/>
  <c r="F20" i="4"/>
  <c r="J16" i="6" s="1"/>
  <c r="E10" i="4"/>
  <c r="I6" i="6" s="1"/>
  <c r="R6" i="6" s="1"/>
  <c r="C14" i="4"/>
  <c r="G10" i="6" s="1"/>
  <c r="G14" i="4"/>
  <c r="K10" i="6" s="1"/>
  <c r="E15" i="4"/>
  <c r="I11" i="6" s="1"/>
  <c r="C16" i="4"/>
  <c r="G12" i="6" s="1"/>
  <c r="G16" i="4"/>
  <c r="K12" i="6" s="1"/>
  <c r="E17" i="4"/>
  <c r="I13" i="6" s="1"/>
  <c r="C18" i="4"/>
  <c r="G14" i="6" s="1"/>
  <c r="G18" i="4"/>
  <c r="K14" i="6" s="1"/>
  <c r="E19" i="4"/>
  <c r="I15" i="6" s="1"/>
  <c r="C20" i="4"/>
  <c r="G16" i="6" s="1"/>
  <c r="G20" i="4"/>
  <c r="K16" i="6" s="1"/>
  <c r="E21" i="4"/>
  <c r="I17" i="6" s="1"/>
  <c r="C22" i="4"/>
  <c r="G18" i="6" s="1"/>
  <c r="G22" i="4"/>
  <c r="K18" i="6" s="1"/>
  <c r="E23" i="4"/>
  <c r="I19" i="6" s="1"/>
  <c r="C24" i="4"/>
  <c r="G20" i="6" s="1"/>
  <c r="G24" i="4"/>
  <c r="K20" i="6" s="1"/>
  <c r="E25" i="4"/>
  <c r="I21" i="6" s="1"/>
  <c r="C26" i="4"/>
  <c r="G22" i="6" s="1"/>
  <c r="G26" i="4"/>
  <c r="K22" i="6" s="1"/>
  <c r="E27" i="4"/>
  <c r="I23" i="6" s="1"/>
  <c r="C28" i="4"/>
  <c r="G24" i="6" s="1"/>
  <c r="G28" i="4"/>
  <c r="K24" i="6" s="1"/>
  <c r="E29" i="4"/>
  <c r="I25" i="6" s="1"/>
  <c r="C30" i="4"/>
  <c r="G26" i="6" s="1"/>
  <c r="G30" i="4"/>
  <c r="K26" i="6" s="1"/>
  <c r="E31" i="4"/>
  <c r="I27" i="6" s="1"/>
  <c r="C32" i="4"/>
  <c r="G28" i="6" s="1"/>
  <c r="G32" i="4"/>
  <c r="K28" i="6" s="1"/>
  <c r="E33" i="4"/>
  <c r="I29" i="6" s="1"/>
  <c r="C34" i="4"/>
  <c r="G30" i="6" s="1"/>
  <c r="G34" i="4"/>
  <c r="K30" i="6" s="1"/>
  <c r="E35" i="4"/>
  <c r="I31" i="6" s="1"/>
  <c r="C36" i="4"/>
  <c r="G32" i="6" s="1"/>
  <c r="G36" i="4"/>
  <c r="K32" i="6" s="1"/>
  <c r="E37" i="4"/>
  <c r="I33" i="6" s="1"/>
  <c r="C38" i="4"/>
  <c r="G34" i="6" s="1"/>
  <c r="G38" i="4"/>
  <c r="K34" i="6" s="1"/>
  <c r="C19" i="4"/>
  <c r="G15" i="6" s="1"/>
  <c r="G19" i="4"/>
  <c r="K15" i="6" s="1"/>
  <c r="G23" i="4"/>
  <c r="K19" i="6" s="1"/>
  <c r="G27" i="4"/>
  <c r="K23" i="6" s="1"/>
  <c r="C31" i="4"/>
  <c r="G27" i="6" s="1"/>
  <c r="C35" i="4"/>
  <c r="G31" i="6" s="1"/>
  <c r="B16" i="4"/>
  <c r="F12" i="6" s="1"/>
  <c r="F16" i="4"/>
  <c r="J12" i="6" s="1"/>
  <c r="D23" i="4"/>
  <c r="H19" i="6" s="1"/>
  <c r="B24" i="4"/>
  <c r="F20" i="6" s="1"/>
  <c r="F24" i="4"/>
  <c r="J20" i="6" s="1"/>
  <c r="D27" i="4"/>
  <c r="H23" i="6" s="1"/>
  <c r="B28" i="4"/>
  <c r="F24" i="6" s="1"/>
  <c r="F28" i="4"/>
  <c r="J24" i="6" s="1"/>
  <c r="D31" i="4"/>
  <c r="H27" i="6" s="1"/>
  <c r="B32" i="4"/>
  <c r="F28" i="6" s="1"/>
  <c r="F32" i="4"/>
  <c r="J28" i="6" s="1"/>
  <c r="D35" i="4"/>
  <c r="H31" i="6" s="1"/>
  <c r="B36" i="4"/>
  <c r="F32" i="6" s="1"/>
  <c r="F36" i="4"/>
  <c r="J32" i="6" s="1"/>
  <c r="C13" i="4"/>
  <c r="G9" i="6" s="1"/>
  <c r="D14" i="4"/>
  <c r="H10" i="6" s="1"/>
  <c r="B15" i="4"/>
  <c r="F11" i="6" s="1"/>
  <c r="B17" i="4"/>
  <c r="F13" i="6" s="1"/>
  <c r="D18" i="4"/>
  <c r="H14" i="6" s="1"/>
  <c r="B19" i="4"/>
  <c r="F15" i="6" s="1"/>
  <c r="B21" i="4"/>
  <c r="F17" i="6" s="1"/>
  <c r="D22" i="4"/>
  <c r="H18" i="6" s="1"/>
  <c r="B23" i="4"/>
  <c r="F19" i="6" s="1"/>
  <c r="B25" i="4"/>
  <c r="F21" i="6" s="1"/>
  <c r="D26" i="4"/>
  <c r="H22" i="6" s="1"/>
  <c r="B27" i="4"/>
  <c r="F23" i="6" s="1"/>
  <c r="B29" i="4"/>
  <c r="F25" i="6" s="1"/>
  <c r="D30" i="4"/>
  <c r="H26" i="6" s="1"/>
  <c r="B31" i="4"/>
  <c r="F27" i="6" s="1"/>
  <c r="B33" i="4"/>
  <c r="F29" i="6" s="1"/>
  <c r="D34" i="4"/>
  <c r="H30" i="6" s="1"/>
  <c r="B35" i="4"/>
  <c r="F31" i="6" s="1"/>
  <c r="B37" i="4"/>
  <c r="F33" i="6" s="1"/>
  <c r="D38" i="4"/>
  <c r="H34" i="6" s="1"/>
  <c r="D9" i="4"/>
  <c r="H5" i="6" s="1"/>
  <c r="Q5" i="6" s="1"/>
  <c r="B10" i="4"/>
  <c r="F6" i="6" s="1"/>
  <c r="O6" i="6" s="1"/>
  <c r="F10" i="4"/>
  <c r="J6" i="6" s="1"/>
  <c r="S6" i="6" s="1"/>
  <c r="D13" i="4"/>
  <c r="H9" i="6" s="1"/>
  <c r="E9" i="4"/>
  <c r="I5" i="6" s="1"/>
  <c r="R5" i="6" s="1"/>
  <c r="C10" i="4"/>
  <c r="G6" i="6" s="1"/>
  <c r="P6" i="6" s="1"/>
  <c r="G10" i="4"/>
  <c r="K6" i="6" s="1"/>
  <c r="T6" i="6" s="1"/>
  <c r="E13" i="4"/>
  <c r="I9" i="6" s="1"/>
  <c r="F9" i="4"/>
  <c r="B13" i="4"/>
  <c r="F9" i="6" s="1"/>
  <c r="C11" i="4"/>
  <c r="G7" i="6" s="1"/>
  <c r="P7" i="6" s="1"/>
  <c r="F11" i="4"/>
  <c r="J7" i="6" s="1"/>
  <c r="S7" i="6" s="1"/>
  <c r="D12" i="4"/>
  <c r="H8" i="6" s="1"/>
  <c r="B12" i="4"/>
  <c r="F8" i="6" s="1"/>
  <c r="G12" i="4"/>
  <c r="K8" i="6" s="1"/>
  <c r="C12" i="4"/>
  <c r="G8" i="6" s="1"/>
  <c r="E12" i="4"/>
  <c r="I8" i="6" s="1"/>
  <c r="F12" i="4"/>
  <c r="J8" i="6" s="1"/>
  <c r="B11" i="4"/>
  <c r="F7" i="6" s="1"/>
  <c r="O7" i="6" s="1"/>
  <c r="E11" i="4"/>
  <c r="I7" i="6" s="1"/>
  <c r="R7" i="6" s="1"/>
  <c r="D11" i="4"/>
  <c r="H7" i="6" s="1"/>
  <c r="Q7" i="6" s="1"/>
  <c r="G11" i="4"/>
  <c r="K7" i="6" s="1"/>
  <c r="T7" i="6" s="1"/>
  <c r="F18" i="6" l="1"/>
  <c r="A19" i="5"/>
  <c r="A6" i="5"/>
  <c r="J5" i="6"/>
  <c r="S5" i="6" s="1"/>
  <c r="P8" i="6"/>
  <c r="T8" i="6"/>
  <c r="Q8" i="6"/>
  <c r="O8" i="6"/>
  <c r="S8" i="6"/>
  <c r="N8" i="6"/>
  <c r="R8" i="6"/>
  <c r="B9" i="6"/>
  <c r="A11" i="5"/>
  <c r="A10" i="5"/>
  <c r="A9" i="5"/>
  <c r="A7" i="5"/>
  <c r="A8" i="5"/>
  <c r="C9" i="6" l="1"/>
  <c r="B10" i="6"/>
  <c r="C10" i="6" l="1"/>
  <c r="B11" i="6"/>
  <c r="C11" i="6" l="1"/>
  <c r="B12" i="6"/>
  <c r="C12" i="6" l="1"/>
  <c r="B13" i="6"/>
  <c r="C13" i="6" l="1"/>
  <c r="B14" i="6"/>
  <c r="C14" i="6" l="1"/>
  <c r="B15" i="6"/>
  <c r="C15" i="6" l="1"/>
  <c r="B16" i="6"/>
  <c r="C16" i="6" l="1"/>
  <c r="B17" i="6"/>
  <c r="C17" i="6" l="1"/>
  <c r="B18" i="6"/>
  <c r="C18" i="6" l="1"/>
  <c r="B19" i="6"/>
  <c r="C19" i="6" l="1"/>
  <c r="B20" i="6"/>
  <c r="C20" i="6" l="1"/>
  <c r="B21" i="6"/>
  <c r="C21" i="6" l="1"/>
  <c r="B22" i="6"/>
  <c r="C22" i="6" l="1"/>
  <c r="B23" i="6"/>
  <c r="C23" i="6" l="1"/>
  <c r="B24" i="6"/>
  <c r="C24" i="6" l="1"/>
  <c r="B25" i="6"/>
  <c r="C25" i="6" l="1"/>
  <c r="B26" i="6"/>
  <c r="C26" i="6" l="1"/>
  <c r="B27" i="6"/>
  <c r="C27" i="6" l="1"/>
  <c r="B28" i="6"/>
  <c r="C28" i="6" l="1"/>
  <c r="B29" i="6"/>
  <c r="C29" i="6" l="1"/>
  <c r="B30" i="6"/>
  <c r="C30" i="6" l="1"/>
  <c r="B31" i="6"/>
  <c r="C31" i="6" l="1"/>
  <c r="B32" i="6"/>
  <c r="C32" i="6" l="1"/>
  <c r="B33" i="6"/>
  <c r="C33" i="6" l="1"/>
  <c r="B34" i="6"/>
  <c r="C34" i="6" s="1"/>
  <c r="O9" i="6" l="1"/>
  <c r="N9" i="6"/>
  <c r="R9" i="6"/>
  <c r="Q9" i="6"/>
  <c r="S9" i="6"/>
  <c r="P9" i="6"/>
  <c r="T9" i="6"/>
</calcChain>
</file>

<file path=xl/sharedStrings.xml><?xml version="1.0" encoding="utf-8"?>
<sst xmlns="http://schemas.openxmlformats.org/spreadsheetml/2006/main" count="114" uniqueCount="64">
  <si>
    <t>1.</t>
  </si>
  <si>
    <t>2.</t>
  </si>
  <si>
    <t xml:space="preserve">· </t>
  </si>
  <si>
    <t>Amount</t>
  </si>
  <si>
    <t>Value</t>
  </si>
  <si>
    <t>X</t>
  </si>
  <si>
    <t>说明</t>
    <phoneticPr fontId="13" type="noConversion"/>
  </si>
  <si>
    <t>宣教／对外事工评分表</t>
    <phoneticPr fontId="13" type="noConversion"/>
  </si>
  <si>
    <t>如果你觉得用数字来概括这些信息有帮助，可以填写如下的图表：</t>
    <phoneticPr fontId="13" type="noConversion"/>
  </si>
  <si>
    <t>申请预算金额</t>
    <phoneticPr fontId="13" type="noConversion"/>
  </si>
  <si>
    <r>
      <t>人员</t>
    </r>
    <r>
      <rPr>
        <sz val="11"/>
        <color theme="1"/>
        <rFont val="宋体"/>
        <family val="2"/>
        <scheme val="minor"/>
      </rPr>
      <t>(如果支持的是某个组织，则指该组织的领导层。)</t>
    </r>
    <phoneticPr fontId="13" type="noConversion"/>
  </si>
  <si>
    <t>我们乐意聘请他担任我们教会的牧师。</t>
    <phoneticPr fontId="13" type="noConversion"/>
  </si>
  <si>
    <t>忠心地利用服侍机会。</t>
    <phoneticPr fontId="13" type="noConversion"/>
  </si>
  <si>
    <t>个人事工结出明显的果子。</t>
    <phoneticPr fontId="13" type="noConversion"/>
  </si>
  <si>
    <t>可以在本教会担任带职领袖。</t>
    <phoneticPr fontId="13" type="noConversion"/>
  </si>
  <si>
    <t>此人可为领袖／可影响他人。</t>
    <phoneticPr fontId="13" type="noConversion"/>
  </si>
  <si>
    <t>作为教会，我们很了解这个人（生命、教义）。</t>
    <phoneticPr fontId="13" type="noConversion"/>
  </si>
  <si>
    <t>事工</t>
    <phoneticPr fontId="13" type="noConversion"/>
  </si>
  <si>
    <t>该事工与大使命有明确的联系。</t>
    <phoneticPr fontId="13" type="noConversion"/>
  </si>
  <si>
    <t>该事工是为了建立／巩固地方教会。</t>
    <phoneticPr fontId="13" type="noConversion"/>
  </si>
  <si>
    <t>该事工极有可能成为其他教会的标杆。</t>
    <phoneticPr fontId="13" type="noConversion"/>
  </si>
  <si>
    <t>我可以自信地回答这些问题。</t>
    <phoneticPr fontId="13" type="noConversion"/>
  </si>
  <si>
    <t>教义一致性</t>
    <phoneticPr fontId="13" type="noConversion"/>
  </si>
  <si>
    <t>我们认同一个人是如何成为基督徒的（福音、归信）。</t>
    <phoneticPr fontId="13" type="noConversion"/>
  </si>
  <si>
    <t>此人可签署我们教会的教义声明。</t>
    <phoneticPr fontId="13" type="noConversion"/>
  </si>
  <si>
    <t>我们认同地方教会应该如何运作。</t>
    <phoneticPr fontId="13" type="noConversion"/>
  </si>
  <si>
    <t>如果他能来我们教会讲道，我们会很高兴。</t>
    <phoneticPr fontId="13" type="noConversion"/>
  </si>
  <si>
    <t>我们肯定此人／组织所选择的事工伙伴。</t>
    <phoneticPr fontId="13" type="noConversion"/>
  </si>
  <si>
    <t>方法一致性</t>
    <phoneticPr fontId="13" type="noConversion"/>
  </si>
  <si>
    <t>我们就如何评价成功（速度、忠心等）达成一致。</t>
    <phoneticPr fontId="13" type="noConversion"/>
  </si>
  <si>
    <t>我们肯定该事工的愿景／计划／策略。</t>
    <phoneticPr fontId="13" type="noConversion"/>
  </si>
  <si>
    <t>我们肯定领导层在所需速度和质量之间的权衡。</t>
    <phoneticPr fontId="13" type="noConversion"/>
  </si>
  <si>
    <t>匹配</t>
    <phoneticPr fontId="13" type="noConversion"/>
  </si>
  <si>
    <t>本事工得益于我们独特的技能、知识和关系。</t>
    <phoneticPr fontId="13" type="noConversion"/>
  </si>
  <si>
    <t>我们教会的事工从该伙伴关系中受益良多。</t>
    <phoneticPr fontId="13" type="noConversion"/>
  </si>
  <si>
    <t>我们的主任牧师对该事工感到非常欣喜。</t>
    <phoneticPr fontId="13" type="noConversion"/>
  </si>
  <si>
    <t>机会 1</t>
    <phoneticPr fontId="13" type="noConversion"/>
  </si>
  <si>
    <t>机会 2</t>
    <phoneticPr fontId="13" type="noConversion"/>
  </si>
  <si>
    <t>机会 3</t>
    <phoneticPr fontId="13" type="noConversion"/>
  </si>
  <si>
    <t>机会 4</t>
    <phoneticPr fontId="13" type="noConversion"/>
  </si>
  <si>
    <t>机会 5</t>
    <phoneticPr fontId="13" type="noConversion"/>
  </si>
  <si>
    <t>人员</t>
    <phoneticPr fontId="13" type="noConversion"/>
  </si>
  <si>
    <t>教义</t>
    <phoneticPr fontId="13" type="noConversion"/>
  </si>
  <si>
    <t>方法</t>
    <phoneticPr fontId="13" type="noConversion"/>
  </si>
  <si>
    <t>知识</t>
    <phoneticPr fontId="13" type="noConversion"/>
  </si>
  <si>
    <t>请用1到5分的范围来评估你对每项陈述的认同度（1 分表示“不同意”，5 分表示“非常同意”）。</t>
    <phoneticPr fontId="13" type="noConversion"/>
  </si>
  <si>
    <t>评分</t>
    <phoneticPr fontId="13" type="noConversion"/>
  </si>
  <si>
    <t>将 "机会 1/2/3/4/5 "替换为个人或事工的实际名称，并在下面的单元格中输入评分表中的分数。</t>
    <phoneticPr fontId="13" type="noConversion"/>
  </si>
  <si>
    <t>X</t>
    <phoneticPr fontId="13" type="noConversion"/>
  </si>
  <si>
    <t>要打印此图表，请先选中它，然后从“文件”菜单中选择“打印”。</t>
    <phoneticPr fontId="13" type="noConversion"/>
  </si>
  <si>
    <t>以下是一张对比多个宣教/对外事工机会的多维度图表。你可以在“E”列空格中填入"X"选择你想要对比的机会。你最多可以选择五个机会进行比较（选择超过五个，图表会变得很复杂、难以阅读）。</t>
    <phoneticPr fontId="13" type="noConversion"/>
  </si>
  <si>
    <t>此图表将“人员”“事工”“教义”“方法”和“匹配”的分数合并为一个标注为“价值”的平均分，并将“价值”与每个机会的“知识”平均分进行对比。每个气泡的大小表示该机会的建议资金水平。右上方的机会更为理想——即价值高且知名度高。
如要打印该图表，请先选中它，然后从“文件”菜单中选择“打印”。</t>
    <phoneticPr fontId="13" type="noConversion"/>
  </si>
  <si>
    <t>您最多可以记录30个宣教/对外事工机会。</t>
    <phoneticPr fontId="13" type="noConversion"/>
  </si>
  <si>
    <t>“散点图”和“蜘蛛图”标签页以两种不同的方式直观展示这些信息。</t>
    <phoneticPr fontId="13" type="noConversion"/>
  </si>
  <si>
    <t>在“评分表结果”页中输入你每个事工/支持工作人员的评分卡内容。如果有任何细项被划掉了，请将这些空格留空即可。</t>
    <phoneticPr fontId="13" type="noConversion"/>
  </si>
  <si>
    <t>让最了解每项事工的人来填写“评分表”。对外事工预算中的每个项目都需要一张评分表。对于评分表上的每个问题，请用1到5分的范围来评估你对每项陈述的认同度，1分表示“不同意”，5分表示“非常同意”。如果某项陈述显得不重要或与特定的机会无关，则可以直接划掉。</t>
    <phoneticPr fontId="13" type="noConversion"/>
  </si>
  <si>
    <t>“评分表结果”上的数据将自动更新在“结果汇总表”中，方便、直观地比较你们所有的事工和支持的人员。</t>
    <phoneticPr fontId="13" type="noConversion"/>
  </si>
  <si>
    <t>本工作簿中的评分表浓缩了《为健康教会做预算》第六章的原则。显然，任何受支持的同工或事工都无法单纯的用一个数字来概括。例如，如果你们在福音的理解上存在分歧，那么无论其他的得分有多高，你都不应资助这个机会。这张表格可以帮助你针对对外预算中的项目提出正确的问题。你可以按照以下步骤进行操作：</t>
    <phoneticPr fontId="13" type="noConversion"/>
  </si>
  <si>
    <t>为预算年度申请的金额：¥__________________</t>
    <phoneticPr fontId="13" type="noConversion"/>
  </si>
  <si>
    <t>教会联络人： ___________________________</t>
    <phoneticPr fontId="13" type="noConversion"/>
  </si>
  <si>
    <t>个人或事工名称：________________________</t>
    <phoneticPr fontId="13" type="noConversion"/>
  </si>
  <si>
    <t xml:space="preserve">  1-5分评分制，5分为最高。</t>
    <phoneticPr fontId="13" type="noConversion"/>
  </si>
  <si>
    <r>
      <t>该图表显示了每个机会在每个类别中的平均得分。</t>
    </r>
    <r>
      <rPr>
        <sz val="12"/>
        <color rgb="FFFF0000"/>
        <rFont val="宋体 (正文)"/>
        <family val="3"/>
        <charset val="134"/>
      </rPr>
      <t>注意，请不要编辑这张表内的任何数据（分数）</t>
    </r>
    <r>
      <rPr>
        <sz val="12"/>
        <color theme="1"/>
        <rFont val="宋体 (正文)"/>
        <family val="3"/>
        <charset val="134"/>
      </rPr>
      <t>。</t>
    </r>
    <phoneticPr fontId="13" type="noConversion"/>
  </si>
  <si>
    <r>
      <t>如果您想调整其中的打分，请在“</t>
    </r>
    <r>
      <rPr>
        <b/>
        <sz val="12"/>
        <color theme="1"/>
        <rFont val="宋体 (正文)"/>
        <family val="3"/>
        <charset val="134"/>
      </rPr>
      <t>评分结果表</t>
    </r>
    <r>
      <rPr>
        <sz val="12"/>
        <color theme="1"/>
        <rFont val="宋体 (正文)"/>
        <family val="3"/>
        <charset val="134"/>
      </rPr>
      <t>”中进行。这张表格仅能编辑表格的标题。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</si>
</sst>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76" formatCode="_(&quot;$&quot;* #,##0.00_);_(&quot;$&quot;* \(#,##0.00\);_(&quot;$&quot;* &quot;-&quot;??_);_(@_)"/>
    <numFmt numFmtId="177" formatCode="0.0"/>
    <numFmt numFmtId="178" formatCode="_(&quot;$&quot;* #,##0_);_(&quot;$&quot;* \(#,##0\);_(&quot;$&quot;* &quot;-&quot;??_);_(@_)"/>
    <numFmt numFmtId="179" formatCode="_(* #,##0.0_);_(* \(#,##0.0\);_(* &quot;-&quot;??_);_(@_)"/>
    <numFmt numFmtId="180" formatCode="_(* #,##0_);_(* \(#,##0\);_(* &quot;-&quot;??_);_(@_)"/>
    <numFmt numFmtId="181" formatCode="_ [$¥-804]* #,##0.00_ ;_ [$¥-804]* \-#,##0.00_ ;_ [$¥-804]* &quot;-&quot;??_ ;_ @_ "/>
  </numFmts>
  <fonts count="22">
    <font>
      <sz val="11"/>
      <color theme="1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u/>
      <sz val="16"/>
      <color theme="1"/>
      <name val="宋体"/>
      <family val="2"/>
      <scheme val="minor"/>
    </font>
    <font>
      <i/>
      <sz val="11"/>
      <color theme="1"/>
      <name val="宋体"/>
      <family val="2"/>
      <scheme val="minor"/>
    </font>
    <font>
      <b/>
      <sz val="14"/>
      <color theme="1"/>
      <name val="宋体"/>
      <family val="2"/>
      <scheme val="minor"/>
    </font>
    <font>
      <sz val="14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b/>
      <sz val="11"/>
      <color theme="0"/>
      <name val="宋体"/>
      <family val="2"/>
      <scheme val="minor"/>
    </font>
    <font>
      <sz val="11"/>
      <color theme="0"/>
      <name val="宋体"/>
      <family val="2"/>
      <scheme val="minor"/>
    </font>
    <font>
      <sz val="10"/>
      <color theme="1"/>
      <name val="宋体"/>
      <family val="2"/>
      <scheme val="minor"/>
    </font>
    <font>
      <sz val="8"/>
      <color theme="1"/>
      <name val="Arial Narrow"/>
      <family val="2"/>
    </font>
    <font>
      <sz val="11"/>
      <name val="宋体"/>
      <family val="2"/>
      <scheme val="minor"/>
    </font>
    <font>
      <b/>
      <sz val="11"/>
      <color rgb="FFFF0000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trike/>
      <sz val="11"/>
      <color theme="1"/>
      <name val="宋体"/>
      <family val="2"/>
      <scheme val="minor"/>
    </font>
    <font>
      <sz val="12"/>
      <color theme="1"/>
      <name val="宋体"/>
      <family val="2"/>
      <scheme val="minor"/>
    </font>
    <font>
      <sz val="12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 (正文)"/>
      <family val="3"/>
      <charset val="134"/>
    </font>
    <font>
      <sz val="12"/>
      <color rgb="FFFF0000"/>
      <name val="宋体 (正文)"/>
      <family val="3"/>
      <charset val="134"/>
    </font>
    <font>
      <b/>
      <sz val="12"/>
      <color theme="1"/>
      <name val="宋体 (正文)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176" fontId="6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5" fillId="0" borderId="0" xfId="0" applyFont="1"/>
    <xf numFmtId="0" fontId="1" fillId="0" borderId="0" xfId="0" applyFont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0" fontId="5" fillId="0" borderId="4" xfId="0" applyFont="1" applyBorder="1"/>
    <xf numFmtId="0" fontId="5" fillId="0" borderId="5" xfId="0" applyFont="1" applyBorder="1"/>
    <xf numFmtId="0" fontId="0" fillId="0" borderId="4" xfId="0" applyBorder="1"/>
    <xf numFmtId="0" fontId="0" fillId="0" borderId="5" xfId="0" applyBorder="1"/>
    <xf numFmtId="0" fontId="4" fillId="0" borderId="0" xfId="0" applyFont="1"/>
    <xf numFmtId="0" fontId="0" fillId="0" borderId="9" xfId="0" applyBorder="1"/>
    <xf numFmtId="0" fontId="0" fillId="2" borderId="9" xfId="0" applyFill="1" applyBorder="1"/>
    <xf numFmtId="0" fontId="3" fillId="0" borderId="0" xfId="0" applyFont="1"/>
    <xf numFmtId="0" fontId="9" fillId="0" borderId="0" xfId="0" quotePrefix="1" applyFont="1" applyAlignment="1">
      <alignment horizontal="center"/>
    </xf>
    <xf numFmtId="0" fontId="0" fillId="0" borderId="0" xfId="0" applyAlignment="1">
      <alignment textRotation="90"/>
    </xf>
    <xf numFmtId="0" fontId="1" fillId="0" borderId="9" xfId="0" applyFont="1" applyBorder="1"/>
    <xf numFmtId="177" fontId="0" fillId="0" borderId="0" xfId="0" applyNumberFormat="1"/>
    <xf numFmtId="179" fontId="0" fillId="0" borderId="0" xfId="1" applyNumberFormat="1" applyFont="1" applyBorder="1"/>
    <xf numFmtId="0" fontId="7" fillId="0" borderId="0" xfId="0" applyFont="1" applyProtection="1">
      <protection hidden="1"/>
    </xf>
    <xf numFmtId="177" fontId="8" fillId="0" borderId="0" xfId="0" applyNumberFormat="1" applyFont="1" applyProtection="1">
      <protection hidden="1"/>
    </xf>
    <xf numFmtId="178" fontId="8" fillId="0" borderId="0" xfId="2" applyNumberFormat="1" applyFont="1" applyProtection="1">
      <protection hidden="1"/>
    </xf>
    <xf numFmtId="0" fontId="8" fillId="0" borderId="0" xfId="0" applyFont="1" applyProtection="1">
      <protection hidden="1"/>
    </xf>
    <xf numFmtId="0" fontId="8" fillId="0" borderId="0" xfId="0" applyFont="1"/>
    <xf numFmtId="179" fontId="0" fillId="0" borderId="0" xfId="1" applyNumberFormat="1" applyFont="1" applyProtection="1"/>
    <xf numFmtId="180" fontId="8" fillId="0" borderId="0" xfId="1" applyNumberFormat="1" applyFont="1" applyProtection="1"/>
    <xf numFmtId="180" fontId="8" fillId="0" borderId="0" xfId="0" applyNumberFormat="1" applyFont="1"/>
    <xf numFmtId="0" fontId="11" fillId="0" borderId="0" xfId="0" applyFont="1" applyProtection="1">
      <protection locked="0"/>
    </xf>
    <xf numFmtId="0" fontId="12" fillId="0" borderId="0" xfId="0" applyFont="1"/>
    <xf numFmtId="0" fontId="0" fillId="0" borderId="0" xfId="0" applyAlignment="1" applyProtection="1">
      <alignment textRotation="90"/>
      <protection locked="0"/>
    </xf>
    <xf numFmtId="178" fontId="10" fillId="0" borderId="0" xfId="2" applyNumberFormat="1" applyFont="1" applyBorder="1" applyAlignment="1" applyProtection="1">
      <protection locked="0"/>
    </xf>
    <xf numFmtId="0" fontId="0" fillId="0" borderId="0" xfId="0" applyProtection="1">
      <protection locked="0"/>
    </xf>
    <xf numFmtId="0" fontId="0" fillId="2" borderId="0" xfId="0" applyFill="1" applyProtection="1">
      <protection locked="0"/>
    </xf>
    <xf numFmtId="0" fontId="0" fillId="0" borderId="9" xfId="0" applyBorder="1" applyProtection="1">
      <protection locked="0"/>
    </xf>
    <xf numFmtId="181" fontId="10" fillId="0" borderId="0" xfId="2" applyNumberFormat="1" applyFont="1" applyBorder="1" applyAlignment="1" applyProtection="1">
      <protection locked="0"/>
    </xf>
    <xf numFmtId="0" fontId="14" fillId="2" borderId="9" xfId="0" applyFont="1" applyFill="1" applyBorder="1"/>
    <xf numFmtId="0" fontId="15" fillId="0" borderId="9" xfId="0" applyFont="1" applyBorder="1"/>
    <xf numFmtId="179" fontId="0" fillId="0" borderId="0" xfId="1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wrapText="1"/>
    </xf>
    <xf numFmtId="0" fontId="2" fillId="0" borderId="0" xfId="0" applyFont="1" applyAlignment="1">
      <alignment horizontal="center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1" fillId="0" borderId="0" xfId="0" applyFont="1" applyAlignment="1" applyProtection="1">
      <alignment horizontal="left" vertical="center" wrapText="1"/>
      <protection hidden="1"/>
    </xf>
    <xf numFmtId="0" fontId="1" fillId="0" borderId="9" xfId="0" applyFont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6" fillId="0" borderId="0" xfId="0" applyFont="1" applyAlignment="1" applyProtection="1">
      <alignment horizontal="center"/>
      <protection locked="0"/>
    </xf>
    <xf numFmtId="0" fontId="17" fillId="0" borderId="0" xfId="0" applyFont="1"/>
    <xf numFmtId="0" fontId="2" fillId="0" borderId="0" xfId="0" applyFont="1" applyAlignment="1" applyProtection="1">
      <alignment horizontal="center"/>
      <protection locked="0"/>
    </xf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left" vertical="center" wrapText="1"/>
    </xf>
  </cellXfs>
  <cellStyles count="3">
    <cellStyle name="常规" xfId="0" builtinId="0"/>
    <cellStyle name="货币" xfId="2" builtinId="4"/>
    <cellStyle name="千位分隔" xfId="1" builtinId="3"/>
  </cellStyles>
  <dxfs count="2">
    <dxf>
      <fill>
        <patternFill>
          <bgColor theme="0" tint="-0.1499679555650502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baseline="0"/>
              <a:t>宣教</a:t>
            </a:r>
            <a:r>
              <a:rPr lang="en-US" altLang="zh-CN" baseline="0"/>
              <a:t>/</a:t>
            </a:r>
            <a:r>
              <a:rPr lang="zh-CN" altLang="en-US" baseline="0"/>
              <a:t>对外事工机会建议图</a:t>
            </a:r>
            <a:endParaRPr lang="en-US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ubbleChart>
        <c:varyColors val="0"/>
        <c:ser>
          <c:idx val="0"/>
          <c:order val="0"/>
          <c:spPr>
            <a:solidFill>
              <a:schemeClr val="accent1">
                <a:alpha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62DDBC1A-90A5-C544-B077-301D2DAA3667}" type="CELLRANGE">
                      <a:rPr lang="zh-CN" altLang="en-US"/>
                      <a:pPr/>
                      <a:t>[CELLRANGE]</a:t>
                    </a:fld>
                    <a:endParaRPr lang="zh-CN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FCF2-7C4F-9F0C-259E721A94AD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8E64096-6503-CA4A-BEB0-5A0C21E817B4}" type="CELLRANGE">
                      <a:rPr lang="zh-CN" altLang="en-US"/>
                      <a:pPr/>
                      <a:t>[CELLRANGE]</a:t>
                    </a:fld>
                    <a:endParaRPr lang="zh-CN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FCF2-7C4F-9F0C-259E721A94AD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764AF7A0-64DF-7846-B620-23F51CF5CDFF}" type="CELLRANGE">
                      <a:rPr lang="zh-CN" altLang="en-US"/>
                      <a:pPr/>
                      <a:t>[CELLRANGE]</a:t>
                    </a:fld>
                    <a:endParaRPr lang="zh-CN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FCF2-7C4F-9F0C-259E721A94AD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ECF67F27-B048-8140-ABA1-8F6346C48899}" type="CELLRANGE">
                      <a:rPr lang="zh-CN" altLang="en-US"/>
                      <a:pPr/>
                      <a:t>[CELLRANGE]</a:t>
                    </a:fld>
                    <a:endParaRPr lang="zh-CN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FCF2-7C4F-9F0C-259E721A94AD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EA5E44D7-1838-C245-B567-EBE2CA17074A}" type="CELLRANGE">
                      <a:rPr lang="zh-CN" altLang="en-US"/>
                      <a:pPr/>
                      <a:t>[CELLRANGE]</a:t>
                    </a:fld>
                    <a:endParaRPr lang="zh-CN" alt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FCF2-7C4F-9F0C-259E721A94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[0]!Knowledge_Data</c:f>
              <c:numCache>
                <c:formatCode>0.0</c:formatCode>
                <c:ptCount val="5"/>
                <c:pt idx="0">
                  <c:v>2.4</c:v>
                </c:pt>
                <c:pt idx="1">
                  <c:v>4.8</c:v>
                </c:pt>
                <c:pt idx="2">
                  <c:v>3.2</c:v>
                </c:pt>
                <c:pt idx="3">
                  <c:v>3</c:v>
                </c:pt>
                <c:pt idx="4">
                  <c:v>3</c:v>
                </c:pt>
              </c:numCache>
            </c:numRef>
          </c:xVal>
          <c:yVal>
            <c:numRef>
              <c:f>[0]!Value_Data</c:f>
              <c:numCache>
                <c:formatCode>0.0</c:formatCode>
                <c:ptCount val="5"/>
                <c:pt idx="0">
                  <c:v>3.4266666666666667</c:v>
                </c:pt>
                <c:pt idx="1">
                  <c:v>4.0666666666666673</c:v>
                </c:pt>
                <c:pt idx="2">
                  <c:v>2.7600000000000002</c:v>
                </c:pt>
                <c:pt idx="3">
                  <c:v>2.88</c:v>
                </c:pt>
                <c:pt idx="4">
                  <c:v>3</c:v>
                </c:pt>
              </c:numCache>
            </c:numRef>
          </c:yVal>
          <c:bubbleSize>
            <c:numRef>
              <c:f>[0]!Amount_Data</c:f>
              <c:numCache>
                <c:formatCode>_("$"* #,##0_);_("$"* \(#,##0\);_("$"* "-"??_);_(@_)</c:formatCode>
                <c:ptCount val="5"/>
                <c:pt idx="0">
                  <c:v>3000</c:v>
                </c:pt>
                <c:pt idx="1">
                  <c:v>5000</c:v>
                </c:pt>
                <c:pt idx="2">
                  <c:v>10000</c:v>
                </c:pt>
                <c:pt idx="3">
                  <c:v>1000</c:v>
                </c:pt>
                <c:pt idx="4">
                  <c:v>10000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结果汇总表!$A$9:$A$38</c15:f>
                <c15:dlblRangeCache>
                  <c:ptCount val="30"/>
                  <c:pt idx="0">
                    <c:v>机会 1</c:v>
                  </c:pt>
                  <c:pt idx="1">
                    <c:v>机会 2</c:v>
                  </c:pt>
                  <c:pt idx="2">
                    <c:v>机会 3</c:v>
                  </c:pt>
                  <c:pt idx="3">
                    <c:v>机会 4</c:v>
                  </c:pt>
                  <c:pt idx="4">
                    <c:v>机会 5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5-FCF2-7C4F-9F0C-259E721A94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175284752"/>
        <c:axId val="175287496"/>
      </c:bubbleChart>
      <c:valAx>
        <c:axId val="175284752"/>
        <c:scaling>
          <c:orientation val="minMax"/>
          <c:max val="5"/>
          <c:min val="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机会</a:t>
                </a:r>
                <a:r>
                  <a:rPr lang="en-US" altLang="zh-CN"/>
                  <a:t>1-5</a:t>
                </a:r>
                <a:r>
                  <a:rPr lang="zh-CN" altLang="en-US"/>
                  <a:t>的知识平均分</a:t>
                </a:r>
                <a:endParaRPr lang="en-US" altLang="zh-C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 altLang="zh-CN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287496"/>
        <c:crosses val="autoZero"/>
        <c:crossBetween val="midCat"/>
        <c:majorUnit val="1"/>
      </c:valAx>
      <c:valAx>
        <c:axId val="175287496"/>
        <c:scaling>
          <c:orientation val="minMax"/>
          <c:max val="5"/>
          <c:min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zh-CN" altLang="en-US"/>
                  <a:t>机会</a:t>
                </a:r>
                <a:r>
                  <a:rPr lang="en-US" altLang="zh-CN"/>
                  <a:t>1-5</a:t>
                </a:r>
                <a:r>
                  <a:rPr lang="zh-CN" altLang="en-US"/>
                  <a:t>的价值平均分</a:t>
                </a:r>
                <a:endParaRPr lang="en-US" altLang="zh-C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 altLang="zh-CN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528475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所选宣教</a:t>
            </a:r>
            <a:r>
              <a:rPr lang="en-US" altLang="zh-CN"/>
              <a:t>/</a:t>
            </a:r>
            <a:r>
              <a:rPr lang="zh-CN" altLang="en-US"/>
              <a:t>对外事工对比示意图</a:t>
            </a:r>
            <a:endParaRPr lang="en-US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蜘蛛图!$N$5</c:f>
              <c:strCache>
                <c:ptCount val="1"/>
                <c:pt idx="0">
                  <c:v>机会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蜘蛛图!$O$4:$T$4</c:f>
              <c:strCache>
                <c:ptCount val="6"/>
                <c:pt idx="0">
                  <c:v>人员</c:v>
                </c:pt>
                <c:pt idx="1">
                  <c:v>事工</c:v>
                </c:pt>
                <c:pt idx="2">
                  <c:v>教义</c:v>
                </c:pt>
                <c:pt idx="3">
                  <c:v>方法</c:v>
                </c:pt>
                <c:pt idx="4">
                  <c:v>匹配</c:v>
                </c:pt>
                <c:pt idx="5">
                  <c:v>知识</c:v>
                </c:pt>
              </c:strCache>
            </c:strRef>
          </c:cat>
          <c:val>
            <c:numRef>
              <c:f>蜘蛛图!$O$5:$T$5</c:f>
              <c:numCache>
                <c:formatCode>_(* #,##0_);_(* \(#,##0\);_(* "-"??_);_(@_)</c:formatCode>
                <c:ptCount val="6"/>
                <c:pt idx="0">
                  <c:v>4.2</c:v>
                </c:pt>
                <c:pt idx="1">
                  <c:v>3.3333333333333335</c:v>
                </c:pt>
                <c:pt idx="2">
                  <c:v>3.6</c:v>
                </c:pt>
                <c:pt idx="3">
                  <c:v>3</c:v>
                </c:pt>
                <c:pt idx="4">
                  <c:v>3</c:v>
                </c:pt>
                <c:pt idx="5">
                  <c:v>2.4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6-6645-A10A-8691D4E5432F}"/>
            </c:ext>
          </c:extLst>
        </c:ser>
        <c:ser>
          <c:idx val="1"/>
          <c:order val="1"/>
          <c:tx>
            <c:strRef>
              <c:f>蜘蛛图!$N$6</c:f>
              <c:strCache>
                <c:ptCount val="1"/>
                <c:pt idx="0">
                  <c:v>机会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蜘蛛图!$O$4:$T$4</c:f>
              <c:strCache>
                <c:ptCount val="6"/>
                <c:pt idx="0">
                  <c:v>人员</c:v>
                </c:pt>
                <c:pt idx="1">
                  <c:v>事工</c:v>
                </c:pt>
                <c:pt idx="2">
                  <c:v>教义</c:v>
                </c:pt>
                <c:pt idx="3">
                  <c:v>方法</c:v>
                </c:pt>
                <c:pt idx="4">
                  <c:v>匹配</c:v>
                </c:pt>
                <c:pt idx="5">
                  <c:v>知识</c:v>
                </c:pt>
              </c:strCache>
            </c:strRef>
          </c:cat>
          <c:val>
            <c:numRef>
              <c:f>蜘蛛图!$O$6:$T$6</c:f>
              <c:numCache>
                <c:formatCode>_(* #,##0_);_(* \(#,##0\);_(* "-"??_);_(@_)</c:formatCode>
                <c:ptCount val="6"/>
                <c:pt idx="0">
                  <c:v>3.2</c:v>
                </c:pt>
                <c:pt idx="1">
                  <c:v>4.666666666666667</c:v>
                </c:pt>
                <c:pt idx="2">
                  <c:v>3.8</c:v>
                </c:pt>
                <c:pt idx="3">
                  <c:v>4</c:v>
                </c:pt>
                <c:pt idx="4">
                  <c:v>4.666666666666667</c:v>
                </c:pt>
                <c:pt idx="5">
                  <c:v>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B6-6645-A10A-8691D4E5432F}"/>
            </c:ext>
          </c:extLst>
        </c:ser>
        <c:ser>
          <c:idx val="2"/>
          <c:order val="2"/>
          <c:tx>
            <c:strRef>
              <c:f>蜘蛛图!$N$7</c:f>
              <c:strCache>
                <c:ptCount val="1"/>
                <c:pt idx="0">
                  <c:v>机会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蜘蛛图!$O$4:$T$4</c:f>
              <c:strCache>
                <c:ptCount val="6"/>
                <c:pt idx="0">
                  <c:v>人员</c:v>
                </c:pt>
                <c:pt idx="1">
                  <c:v>事工</c:v>
                </c:pt>
                <c:pt idx="2">
                  <c:v>教义</c:v>
                </c:pt>
                <c:pt idx="3">
                  <c:v>方法</c:v>
                </c:pt>
                <c:pt idx="4">
                  <c:v>匹配</c:v>
                </c:pt>
                <c:pt idx="5">
                  <c:v>知识</c:v>
                </c:pt>
              </c:strCache>
            </c:strRef>
          </c:cat>
          <c:val>
            <c:numRef>
              <c:f>蜘蛛图!$O$7:$T$7</c:f>
              <c:numCache>
                <c:formatCode>_(* #,##0_);_(* \(#,##0\);_(* "-"??_);_(@_)</c:formatCode>
                <c:ptCount val="6"/>
                <c:pt idx="0">
                  <c:v>3.4</c:v>
                </c:pt>
                <c:pt idx="1">
                  <c:v>2.6666666666666665</c:v>
                </c:pt>
                <c:pt idx="2">
                  <c:v>3.4</c:v>
                </c:pt>
                <c:pt idx="3">
                  <c:v>1.3333333333333333</c:v>
                </c:pt>
                <c:pt idx="4">
                  <c:v>3</c:v>
                </c:pt>
                <c:pt idx="5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B6-6645-A10A-8691D4E5432F}"/>
            </c:ext>
          </c:extLst>
        </c:ser>
        <c:ser>
          <c:idx val="3"/>
          <c:order val="3"/>
          <c:tx>
            <c:strRef>
              <c:f>蜘蛛图!$N$8</c:f>
              <c:strCache>
                <c:ptCount val="1"/>
                <c:pt idx="0">
                  <c:v>机会 4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蜘蛛图!$O$4:$T$4</c:f>
              <c:strCache>
                <c:ptCount val="6"/>
                <c:pt idx="0">
                  <c:v>人员</c:v>
                </c:pt>
                <c:pt idx="1">
                  <c:v>事工</c:v>
                </c:pt>
                <c:pt idx="2">
                  <c:v>教义</c:v>
                </c:pt>
                <c:pt idx="3">
                  <c:v>方法</c:v>
                </c:pt>
                <c:pt idx="4">
                  <c:v>匹配</c:v>
                </c:pt>
                <c:pt idx="5">
                  <c:v>知识</c:v>
                </c:pt>
              </c:strCache>
            </c:strRef>
          </c:cat>
          <c:val>
            <c:numRef>
              <c:f>蜘蛛图!$O$8:$T$8</c:f>
              <c:numCache>
                <c:formatCode>_(* #,##0_);_(* \(#,##0\);_(* "-"??_);_(@_)</c:formatCode>
                <c:ptCount val="6"/>
                <c:pt idx="0">
                  <c:v>3</c:v>
                </c:pt>
                <c:pt idx="1">
                  <c:v>2.3333333333333335</c:v>
                </c:pt>
                <c:pt idx="2">
                  <c:v>2.4</c:v>
                </c:pt>
                <c:pt idx="3">
                  <c:v>2.6666666666666665</c:v>
                </c:pt>
                <c:pt idx="4">
                  <c:v>4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B6-6645-A10A-8691D4E5432F}"/>
            </c:ext>
          </c:extLst>
        </c:ser>
        <c:ser>
          <c:idx val="4"/>
          <c:order val="4"/>
          <c:tx>
            <c:strRef>
              <c:f>蜘蛛图!$N$9</c:f>
              <c:strCache>
                <c:ptCount val="1"/>
                <c:pt idx="0">
                  <c:v>机会 5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蜘蛛图!$O$4:$T$4</c:f>
              <c:strCache>
                <c:ptCount val="6"/>
                <c:pt idx="0">
                  <c:v>人员</c:v>
                </c:pt>
                <c:pt idx="1">
                  <c:v>事工</c:v>
                </c:pt>
                <c:pt idx="2">
                  <c:v>教义</c:v>
                </c:pt>
                <c:pt idx="3">
                  <c:v>方法</c:v>
                </c:pt>
                <c:pt idx="4">
                  <c:v>匹配</c:v>
                </c:pt>
                <c:pt idx="5">
                  <c:v>知识</c:v>
                </c:pt>
              </c:strCache>
            </c:strRef>
          </c:cat>
          <c:val>
            <c:numRef>
              <c:f>蜘蛛图!$O$9:$T$9</c:f>
              <c:numCache>
                <c:formatCode>_(* #,##0_);_(* \(#,##0\);_(* "-"??_);_(@_)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B6-6645-A10A-8691D4E543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067504"/>
        <c:axId val="182062016"/>
      </c:radarChart>
      <c:catAx>
        <c:axId val="182067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062016"/>
        <c:crosses val="autoZero"/>
        <c:auto val="1"/>
        <c:lblAlgn val="ctr"/>
        <c:lblOffset val="100"/>
        <c:noMultiLvlLbl val="0"/>
      </c:catAx>
      <c:valAx>
        <c:axId val="182062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8206750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38100</xdr:rowOff>
    </xdr:from>
    <xdr:to>
      <xdr:col>12</xdr:col>
      <xdr:colOff>542925</xdr:colOff>
      <xdr:row>30</xdr:row>
      <xdr:rowOff>133349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228600</xdr:colOff>
      <xdr:row>4</xdr:row>
      <xdr:rowOff>73024</xdr:rowOff>
    </xdr:from>
    <xdr:to>
      <xdr:col>23</xdr:col>
      <xdr:colOff>323850</xdr:colOff>
      <xdr:row>30</xdr:row>
      <xdr:rowOff>82549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showGridLines="0" tabSelected="1" workbookViewId="0">
      <selection activeCell="E19" sqref="E19"/>
    </sheetView>
  </sheetViews>
  <sheetFormatPr baseColWidth="10" defaultColWidth="8.83203125" defaultRowHeight="14"/>
  <cols>
    <col min="1" max="2" width="3.1640625" customWidth="1"/>
  </cols>
  <sheetData>
    <row r="1" spans="1:11" ht="19">
      <c r="A1" s="42" t="s">
        <v>7</v>
      </c>
      <c r="B1" s="42"/>
      <c r="C1" s="42"/>
      <c r="D1" s="42"/>
      <c r="E1" s="42"/>
      <c r="F1" s="42"/>
      <c r="G1" s="42"/>
      <c r="H1" s="42"/>
    </row>
    <row r="3" spans="1:11">
      <c r="A3" s="3" t="s">
        <v>6</v>
      </c>
    </row>
    <row r="4" spans="1:11" ht="55" customHeight="1">
      <c r="A4" s="41" t="s">
        <v>57</v>
      </c>
      <c r="B4" s="41"/>
      <c r="C4" s="41"/>
      <c r="D4" s="41"/>
      <c r="E4" s="41"/>
      <c r="F4" s="41"/>
      <c r="G4" s="41"/>
      <c r="H4" s="41"/>
      <c r="I4" s="41"/>
      <c r="J4" s="41"/>
      <c r="K4" s="41"/>
    </row>
    <row r="6" spans="1:11" ht="15" customHeight="1">
      <c r="A6" s="4" t="s">
        <v>0</v>
      </c>
      <c r="B6" s="40" t="s">
        <v>55</v>
      </c>
      <c r="C6" s="40"/>
      <c r="D6" s="40"/>
      <c r="E6" s="40"/>
      <c r="F6" s="40"/>
      <c r="G6" s="40"/>
      <c r="H6" s="40"/>
      <c r="I6" s="40"/>
      <c r="J6" s="40"/>
      <c r="K6" s="40"/>
    </row>
    <row r="7" spans="1:11">
      <c r="B7" s="40"/>
      <c r="C7" s="40"/>
      <c r="D7" s="40"/>
      <c r="E7" s="40"/>
      <c r="F7" s="40"/>
      <c r="G7" s="40"/>
      <c r="H7" s="40"/>
      <c r="I7" s="40"/>
      <c r="J7" s="40"/>
      <c r="K7" s="40"/>
    </row>
    <row r="8" spans="1:11" ht="19" customHeight="1">
      <c r="B8" s="40"/>
      <c r="C8" s="40"/>
      <c r="D8" s="40"/>
      <c r="E8" s="40"/>
      <c r="F8" s="40"/>
      <c r="G8" s="40"/>
      <c r="H8" s="40"/>
      <c r="I8" s="40"/>
      <c r="J8" s="40"/>
      <c r="K8" s="40"/>
    </row>
    <row r="9" spans="1:11" ht="15" customHeight="1">
      <c r="A9" s="4" t="s">
        <v>1</v>
      </c>
      <c r="B9" s="40" t="s">
        <v>8</v>
      </c>
      <c r="C9" s="40"/>
      <c r="D9" s="40"/>
      <c r="E9" s="40"/>
      <c r="F9" s="40"/>
      <c r="G9" s="40"/>
      <c r="H9" s="40"/>
      <c r="I9" s="40"/>
      <c r="J9" s="40"/>
      <c r="K9" s="40"/>
    </row>
    <row r="10" spans="1:11" ht="1" customHeight="1">
      <c r="B10" s="40"/>
      <c r="C10" s="40"/>
      <c r="D10" s="40"/>
      <c r="E10" s="40"/>
      <c r="F10" s="40"/>
      <c r="G10" s="40"/>
      <c r="H10" s="40"/>
      <c r="I10" s="40"/>
      <c r="J10" s="40"/>
      <c r="K10" s="40"/>
    </row>
    <row r="11" spans="1:11">
      <c r="B11" s="5" t="s">
        <v>2</v>
      </c>
      <c r="C11" s="40" t="s">
        <v>54</v>
      </c>
      <c r="D11" s="40"/>
      <c r="E11" s="40"/>
      <c r="F11" s="40"/>
      <c r="G11" s="40"/>
      <c r="H11" s="40"/>
      <c r="I11" s="40"/>
      <c r="J11" s="40"/>
      <c r="K11" s="40"/>
    </row>
    <row r="12" spans="1:11" ht="18" customHeight="1">
      <c r="C12" s="40"/>
      <c r="D12" s="40"/>
      <c r="E12" s="40"/>
      <c r="F12" s="40"/>
      <c r="G12" s="40"/>
      <c r="H12" s="40"/>
      <c r="I12" s="40"/>
      <c r="J12" s="40"/>
      <c r="K12" s="40"/>
    </row>
    <row r="13" spans="1:11">
      <c r="B13" s="5" t="s">
        <v>2</v>
      </c>
      <c r="C13" s="41" t="s">
        <v>56</v>
      </c>
      <c r="D13" s="41"/>
      <c r="E13" s="41"/>
      <c r="F13" s="41"/>
      <c r="G13" s="41"/>
      <c r="H13" s="41"/>
      <c r="I13" s="41"/>
      <c r="J13" s="41"/>
      <c r="K13" s="41"/>
    </row>
    <row r="14" spans="1:11">
      <c r="C14" s="41"/>
      <c r="D14" s="41"/>
      <c r="E14" s="41"/>
      <c r="F14" s="41"/>
      <c r="G14" s="41"/>
      <c r="H14" s="41"/>
      <c r="I14" s="41"/>
      <c r="J14" s="41"/>
      <c r="K14" s="41"/>
    </row>
    <row r="15" spans="1:11">
      <c r="B15" s="5" t="s">
        <v>2</v>
      </c>
      <c r="C15" t="s">
        <v>53</v>
      </c>
    </row>
  </sheetData>
  <mergeCells count="6">
    <mergeCell ref="C11:K12"/>
    <mergeCell ref="C13:K14"/>
    <mergeCell ref="B6:K8"/>
    <mergeCell ref="B9:K10"/>
    <mergeCell ref="A1:H1"/>
    <mergeCell ref="A4:K4"/>
  </mergeCells>
  <phoneticPr fontId="13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4"/>
  <sheetViews>
    <sheetView showGridLines="0" topLeftCell="A3" zoomScaleNormal="100" workbookViewId="0">
      <selection activeCell="F8" sqref="F8"/>
    </sheetView>
  </sheetViews>
  <sheetFormatPr baseColWidth="10" defaultColWidth="8.83203125" defaultRowHeight="14"/>
  <cols>
    <col min="1" max="1" width="3" customWidth="1"/>
    <col min="2" max="2" width="75.6640625" customWidth="1"/>
    <col min="3" max="3" width="8.5" customWidth="1"/>
    <col min="4" max="4" width="2.83203125" customWidth="1"/>
  </cols>
  <sheetData>
    <row r="1" spans="1:5" ht="19">
      <c r="A1" s="46" t="s">
        <v>7</v>
      </c>
      <c r="B1" s="47"/>
      <c r="C1" s="47"/>
      <c r="D1" s="48"/>
      <c r="E1" s="1"/>
    </row>
    <row r="2" spans="1:5" ht="12.75" customHeight="1">
      <c r="A2" s="8"/>
      <c r="D2" s="9"/>
    </row>
    <row r="3" spans="1:5" s="2" customFormat="1" ht="18" customHeight="1">
      <c r="A3" s="6"/>
      <c r="B3" t="s">
        <v>60</v>
      </c>
      <c r="D3" s="7"/>
    </row>
    <row r="4" spans="1:5" s="2" customFormat="1" ht="18" customHeight="1">
      <c r="A4" s="6"/>
      <c r="B4" t="s">
        <v>58</v>
      </c>
      <c r="D4" s="7"/>
    </row>
    <row r="5" spans="1:5" ht="18" customHeight="1">
      <c r="A5" s="8"/>
      <c r="B5" t="s">
        <v>59</v>
      </c>
      <c r="D5" s="9"/>
    </row>
    <row r="6" spans="1:5" ht="12.75" customHeight="1">
      <c r="A6" s="8"/>
      <c r="D6" s="9"/>
    </row>
    <row r="7" spans="1:5" ht="18" customHeight="1">
      <c r="A7" s="8"/>
      <c r="B7" s="10" t="s">
        <v>10</v>
      </c>
      <c r="C7" s="14" t="s">
        <v>46</v>
      </c>
      <c r="D7" s="9"/>
    </row>
    <row r="8" spans="1:5" ht="18" customHeight="1">
      <c r="A8" s="8"/>
      <c r="B8" s="11" t="s">
        <v>14</v>
      </c>
      <c r="C8" s="11"/>
      <c r="D8" s="9"/>
    </row>
    <row r="9" spans="1:5" ht="18" customHeight="1">
      <c r="A9" s="8"/>
      <c r="B9" s="11" t="s">
        <v>11</v>
      </c>
      <c r="C9" s="11"/>
      <c r="D9" s="9"/>
    </row>
    <row r="10" spans="1:5" ht="18" customHeight="1">
      <c r="A10" s="8"/>
      <c r="B10" s="11" t="s">
        <v>12</v>
      </c>
      <c r="C10" s="11"/>
      <c r="D10" s="9"/>
    </row>
    <row r="11" spans="1:5" ht="18" customHeight="1">
      <c r="A11" s="8"/>
      <c r="B11" s="11" t="s">
        <v>13</v>
      </c>
      <c r="C11" s="11"/>
      <c r="D11" s="9"/>
    </row>
    <row r="12" spans="1:5" ht="18" customHeight="1">
      <c r="A12" s="8"/>
      <c r="B12" s="11" t="s">
        <v>15</v>
      </c>
      <c r="C12" s="11"/>
      <c r="D12" s="9"/>
    </row>
    <row r="13" spans="1:5" ht="18" customHeight="1">
      <c r="A13" s="8"/>
      <c r="B13" s="35" t="s">
        <v>16</v>
      </c>
      <c r="C13" s="12"/>
      <c r="D13" s="9"/>
    </row>
    <row r="14" spans="1:5" ht="12.75" customHeight="1">
      <c r="A14" s="8"/>
      <c r="D14" s="9"/>
    </row>
    <row r="15" spans="1:5" ht="18" customHeight="1">
      <c r="A15" s="8"/>
      <c r="B15" s="10" t="s">
        <v>17</v>
      </c>
      <c r="C15" s="14" t="s">
        <v>46</v>
      </c>
      <c r="D15" s="9"/>
    </row>
    <row r="16" spans="1:5" ht="18" customHeight="1">
      <c r="A16" s="8"/>
      <c r="B16" s="11" t="s">
        <v>18</v>
      </c>
      <c r="C16" s="11"/>
      <c r="D16" s="9"/>
    </row>
    <row r="17" spans="1:4" ht="18" customHeight="1">
      <c r="A17" s="8"/>
      <c r="B17" s="11" t="s">
        <v>19</v>
      </c>
      <c r="C17" s="11"/>
      <c r="D17" s="9"/>
    </row>
    <row r="18" spans="1:4" ht="18" customHeight="1">
      <c r="A18" s="8"/>
      <c r="B18" s="11" t="s">
        <v>20</v>
      </c>
      <c r="C18" s="11"/>
      <c r="D18" s="9"/>
    </row>
    <row r="19" spans="1:4" ht="18" customHeight="1">
      <c r="A19" s="8"/>
      <c r="B19" s="35" t="s">
        <v>21</v>
      </c>
      <c r="C19" s="12"/>
      <c r="D19" s="9"/>
    </row>
    <row r="20" spans="1:4" ht="12.75" customHeight="1">
      <c r="A20" s="8"/>
      <c r="D20" s="9"/>
    </row>
    <row r="21" spans="1:4" ht="18" customHeight="1">
      <c r="A21" s="8"/>
      <c r="B21" s="10" t="s">
        <v>22</v>
      </c>
      <c r="C21" s="14" t="s">
        <v>46</v>
      </c>
      <c r="D21" s="9"/>
    </row>
    <row r="22" spans="1:4" ht="18" customHeight="1">
      <c r="A22" s="8"/>
      <c r="B22" s="11" t="s">
        <v>23</v>
      </c>
      <c r="C22" s="11"/>
      <c r="D22" s="9"/>
    </row>
    <row r="23" spans="1:4" ht="18" customHeight="1">
      <c r="A23" s="8"/>
      <c r="B23" s="11" t="s">
        <v>24</v>
      </c>
      <c r="C23" s="11"/>
      <c r="D23" s="9"/>
    </row>
    <row r="24" spans="1:4" ht="18" customHeight="1">
      <c r="A24" s="8"/>
      <c r="B24" s="11" t="s">
        <v>25</v>
      </c>
      <c r="C24" s="11"/>
      <c r="D24" s="9"/>
    </row>
    <row r="25" spans="1:4" ht="18" customHeight="1">
      <c r="A25" s="8"/>
      <c r="B25" s="36" t="s">
        <v>26</v>
      </c>
      <c r="C25" s="11"/>
      <c r="D25" s="9"/>
    </row>
    <row r="26" spans="1:4" ht="18" customHeight="1">
      <c r="A26" s="8"/>
      <c r="B26" s="11" t="s">
        <v>27</v>
      </c>
      <c r="C26" s="11"/>
      <c r="D26" s="9"/>
    </row>
    <row r="27" spans="1:4" ht="18" customHeight="1">
      <c r="A27" s="8"/>
      <c r="B27" s="35" t="s">
        <v>21</v>
      </c>
      <c r="C27" s="12"/>
      <c r="D27" s="9"/>
    </row>
    <row r="28" spans="1:4" ht="12.75" customHeight="1">
      <c r="A28" s="8"/>
      <c r="D28" s="9"/>
    </row>
    <row r="29" spans="1:4" ht="18" customHeight="1">
      <c r="A29" s="8"/>
      <c r="B29" s="10" t="s">
        <v>28</v>
      </c>
      <c r="C29" s="14" t="s">
        <v>46</v>
      </c>
      <c r="D29" s="9"/>
    </row>
    <row r="30" spans="1:4" ht="18" customHeight="1">
      <c r="A30" s="8"/>
      <c r="B30" s="11" t="s">
        <v>29</v>
      </c>
      <c r="C30" s="11"/>
      <c r="D30" s="9"/>
    </row>
    <row r="31" spans="1:4" ht="18" customHeight="1">
      <c r="A31" s="8"/>
      <c r="B31" s="11" t="s">
        <v>30</v>
      </c>
      <c r="C31" s="11"/>
      <c r="D31" s="9"/>
    </row>
    <row r="32" spans="1:4" ht="18" customHeight="1">
      <c r="A32" s="8"/>
      <c r="B32" s="11" t="s">
        <v>31</v>
      </c>
      <c r="C32" s="11"/>
      <c r="D32" s="9"/>
    </row>
    <row r="33" spans="1:4" ht="18" customHeight="1">
      <c r="A33" s="8"/>
      <c r="B33" s="35" t="s">
        <v>21</v>
      </c>
      <c r="C33" s="12"/>
      <c r="D33" s="9"/>
    </row>
    <row r="34" spans="1:4" ht="12.75" customHeight="1">
      <c r="A34" s="8"/>
      <c r="B34" s="13"/>
      <c r="D34" s="9"/>
    </row>
    <row r="35" spans="1:4" ht="18" customHeight="1">
      <c r="A35" s="8"/>
      <c r="B35" s="10" t="s">
        <v>32</v>
      </c>
      <c r="C35" s="14" t="s">
        <v>46</v>
      </c>
      <c r="D35" s="9"/>
    </row>
    <row r="36" spans="1:4" ht="18" customHeight="1">
      <c r="A36" s="8"/>
      <c r="B36" s="11" t="s">
        <v>33</v>
      </c>
      <c r="C36" s="11"/>
      <c r="D36" s="9"/>
    </row>
    <row r="37" spans="1:4" ht="18" customHeight="1">
      <c r="A37" s="8"/>
      <c r="B37" s="11" t="s">
        <v>34</v>
      </c>
      <c r="C37" s="11"/>
      <c r="D37" s="9"/>
    </row>
    <row r="38" spans="1:4" ht="18" customHeight="1">
      <c r="A38" s="8"/>
      <c r="B38" s="11" t="s">
        <v>35</v>
      </c>
      <c r="C38" s="11"/>
      <c r="D38" s="9"/>
    </row>
    <row r="39" spans="1:4" ht="18" customHeight="1">
      <c r="A39" s="8"/>
      <c r="B39" s="35" t="s">
        <v>21</v>
      </c>
      <c r="C39" s="12"/>
      <c r="D39" s="9"/>
    </row>
    <row r="40" spans="1:4" ht="12" customHeight="1">
      <c r="A40" s="8"/>
      <c r="B40" s="13"/>
      <c r="D40" s="9"/>
    </row>
    <row r="41" spans="1:4" ht="18" customHeight="1" thickBot="1">
      <c r="A41" s="43" t="s">
        <v>45</v>
      </c>
      <c r="B41" s="44"/>
      <c r="C41" s="44"/>
      <c r="D41" s="45"/>
    </row>
    <row r="42" spans="1:4" ht="18.75" customHeight="1"/>
    <row r="43" spans="1:4" ht="18.75" customHeight="1"/>
    <row r="44" spans="1:4" ht="18.75" customHeight="1"/>
    <row r="45" spans="1:4" ht="18.75" customHeight="1"/>
    <row r="46" spans="1:4" ht="18.75" customHeight="1"/>
    <row r="47" spans="1:4" ht="18.75" customHeight="1"/>
    <row r="48" spans="1:4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  <row r="62" ht="18.75" customHeight="1"/>
    <row r="63" ht="18.75" customHeight="1"/>
    <row r="64" ht="18.75" customHeight="1"/>
  </sheetData>
  <mergeCells count="2">
    <mergeCell ref="A41:D41"/>
    <mergeCell ref="A1:D1"/>
  </mergeCells>
  <phoneticPr fontId="13" type="noConversion"/>
  <pageMargins left="0.7" right="0.7" top="0.75" bottom="0.75" header="0.3" footer="0.3"/>
  <pageSetup orientation="portrait" horizontalDpi="4294967293" r:id="rId1"/>
  <headerFooter>
    <oddFooter>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37"/>
  <sheetViews>
    <sheetView workbookViewId="0">
      <selection activeCell="B4" sqref="B4"/>
    </sheetView>
  </sheetViews>
  <sheetFormatPr baseColWidth="10" defaultColWidth="9.1640625" defaultRowHeight="14"/>
  <cols>
    <col min="1" max="1" width="66.33203125" customWidth="1"/>
    <col min="2" max="3" width="6.5" customWidth="1"/>
    <col min="4" max="4" width="8.33203125" customWidth="1"/>
    <col min="5" max="5" width="6.5" customWidth="1"/>
    <col min="6" max="6" width="7.33203125" customWidth="1"/>
    <col min="7" max="31" width="6.5" customWidth="1"/>
  </cols>
  <sheetData>
    <row r="1" spans="1:31">
      <c r="A1" s="28" t="s">
        <v>47</v>
      </c>
    </row>
    <row r="2" spans="1:31">
      <c r="A2" s="28" t="s">
        <v>52</v>
      </c>
    </row>
    <row r="3" spans="1:31" s="15" customFormat="1" ht="55" customHeight="1">
      <c r="B3" s="29" t="s">
        <v>36</v>
      </c>
      <c r="C3" s="29" t="s">
        <v>37</v>
      </c>
      <c r="D3" s="29" t="s">
        <v>38</v>
      </c>
      <c r="E3" s="29" t="s">
        <v>39</v>
      </c>
      <c r="F3" s="29" t="s">
        <v>40</v>
      </c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</row>
    <row r="4" spans="1:31" s="15" customFormat="1" ht="18.75" customHeight="1">
      <c r="A4" t="s">
        <v>9</v>
      </c>
      <c r="B4" s="34">
        <v>3000</v>
      </c>
      <c r="C4" s="34">
        <v>5000</v>
      </c>
      <c r="D4" s="34">
        <v>10000</v>
      </c>
      <c r="E4" s="34">
        <v>1000</v>
      </c>
      <c r="F4" s="34">
        <v>10000</v>
      </c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</row>
    <row r="5" spans="1:31" ht="17">
      <c r="A5" s="10" t="s">
        <v>10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</row>
    <row r="6" spans="1:31">
      <c r="A6" s="11" t="s">
        <v>14</v>
      </c>
      <c r="B6" s="31">
        <v>4</v>
      </c>
      <c r="C6" s="31">
        <v>4</v>
      </c>
      <c r="D6" s="31">
        <v>5</v>
      </c>
      <c r="E6" s="31">
        <v>2</v>
      </c>
      <c r="F6" s="31">
        <v>5</v>
      </c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</row>
    <row r="7" spans="1:31">
      <c r="A7" s="11" t="s">
        <v>11</v>
      </c>
      <c r="B7" s="31">
        <v>5</v>
      </c>
      <c r="C7" s="31">
        <v>3</v>
      </c>
      <c r="D7" s="31">
        <v>5</v>
      </c>
      <c r="E7" s="31">
        <v>1</v>
      </c>
      <c r="F7" s="31">
        <v>5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1"/>
      <c r="AC7" s="31"/>
      <c r="AD7" s="31"/>
      <c r="AE7" s="31"/>
    </row>
    <row r="8" spans="1:31">
      <c r="A8" s="11" t="s">
        <v>12</v>
      </c>
      <c r="B8" s="31">
        <v>3</v>
      </c>
      <c r="C8" s="31">
        <v>2</v>
      </c>
      <c r="D8" s="31">
        <v>1</v>
      </c>
      <c r="E8" s="31">
        <v>3</v>
      </c>
      <c r="F8" s="31">
        <v>5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1"/>
      <c r="AC8" s="31"/>
      <c r="AD8" s="31"/>
      <c r="AE8" s="31"/>
    </row>
    <row r="9" spans="1:31">
      <c r="A9" s="11" t="s">
        <v>13</v>
      </c>
      <c r="B9" s="31">
        <v>4</v>
      </c>
      <c r="C9" s="31">
        <v>3</v>
      </c>
      <c r="D9" s="31">
        <v>2</v>
      </c>
      <c r="E9" s="31">
        <v>4</v>
      </c>
      <c r="F9" s="31">
        <v>5</v>
      </c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</row>
    <row r="10" spans="1:31">
      <c r="A10" s="11" t="s">
        <v>15</v>
      </c>
      <c r="B10" s="31">
        <v>5</v>
      </c>
      <c r="C10" s="31">
        <v>4</v>
      </c>
      <c r="D10" s="31">
        <v>4</v>
      </c>
      <c r="E10" s="31">
        <v>5</v>
      </c>
      <c r="F10" s="31">
        <v>5</v>
      </c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</row>
    <row r="11" spans="1:31">
      <c r="A11" s="35" t="s">
        <v>16</v>
      </c>
      <c r="B11" s="32">
        <v>2</v>
      </c>
      <c r="C11" s="32">
        <v>5</v>
      </c>
      <c r="D11" s="32">
        <v>2</v>
      </c>
      <c r="E11" s="32">
        <v>4</v>
      </c>
      <c r="F11" s="32">
        <v>5</v>
      </c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31"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1"/>
      <c r="AE12" s="31"/>
    </row>
    <row r="13" spans="1:31" ht="17">
      <c r="A13" s="10" t="s">
        <v>17</v>
      </c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1"/>
      <c r="AE13" s="31"/>
    </row>
    <row r="14" spans="1:31">
      <c r="A14" s="11" t="s">
        <v>18</v>
      </c>
      <c r="B14" s="31">
        <v>3</v>
      </c>
      <c r="C14" s="31">
        <v>4</v>
      </c>
      <c r="D14" s="31">
        <v>2</v>
      </c>
      <c r="E14" s="31">
        <v>3</v>
      </c>
      <c r="F14" s="31">
        <v>5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  <c r="AA14" s="31"/>
      <c r="AB14" s="31"/>
      <c r="AC14" s="31"/>
      <c r="AD14" s="31"/>
      <c r="AE14" s="31"/>
    </row>
    <row r="15" spans="1:31">
      <c r="A15" s="11" t="s">
        <v>19</v>
      </c>
      <c r="B15" s="31">
        <v>4</v>
      </c>
      <c r="C15" s="31">
        <v>5</v>
      </c>
      <c r="D15" s="31">
        <v>1</v>
      </c>
      <c r="E15" s="31">
        <v>1</v>
      </c>
      <c r="F15" s="31">
        <v>5</v>
      </c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  <c r="AA15" s="31"/>
      <c r="AB15" s="31"/>
      <c r="AC15" s="31"/>
      <c r="AD15" s="31"/>
      <c r="AE15" s="31"/>
    </row>
    <row r="16" spans="1:31">
      <c r="A16" s="11" t="s">
        <v>20</v>
      </c>
      <c r="B16" s="31">
        <v>3</v>
      </c>
      <c r="C16" s="31">
        <v>5</v>
      </c>
      <c r="D16" s="31">
        <v>5</v>
      </c>
      <c r="E16" s="31">
        <v>3</v>
      </c>
      <c r="F16" s="31">
        <v>5</v>
      </c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</row>
    <row r="17" spans="1:31">
      <c r="A17" s="35" t="s">
        <v>21</v>
      </c>
      <c r="B17" s="32">
        <v>1</v>
      </c>
      <c r="C17" s="32">
        <v>5</v>
      </c>
      <c r="D17" s="32">
        <v>4</v>
      </c>
      <c r="E17" s="32">
        <v>5</v>
      </c>
      <c r="F17" s="32">
        <v>5</v>
      </c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  <c r="AA18" s="31"/>
      <c r="AB18" s="31"/>
      <c r="AC18" s="31"/>
      <c r="AD18" s="31"/>
      <c r="AE18" s="31"/>
    </row>
    <row r="19" spans="1:31" ht="17">
      <c r="A19" s="10" t="s">
        <v>22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  <c r="AA19" s="31"/>
      <c r="AB19" s="31"/>
      <c r="AC19" s="31"/>
      <c r="AD19" s="31"/>
      <c r="AE19" s="31"/>
    </row>
    <row r="20" spans="1:31">
      <c r="A20" s="11" t="s">
        <v>23</v>
      </c>
      <c r="B20" s="31">
        <v>4</v>
      </c>
      <c r="C20" s="31">
        <v>4</v>
      </c>
      <c r="D20" s="31">
        <v>2</v>
      </c>
      <c r="E20" s="31">
        <v>3</v>
      </c>
      <c r="F20" s="31">
        <v>5</v>
      </c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</row>
    <row r="21" spans="1:31">
      <c r="A21" s="11" t="s">
        <v>24</v>
      </c>
      <c r="B21" s="31">
        <v>5</v>
      </c>
      <c r="C21" s="31">
        <v>5</v>
      </c>
      <c r="D21" s="31">
        <v>5</v>
      </c>
      <c r="E21" s="31">
        <v>2</v>
      </c>
      <c r="F21" s="31">
        <v>5</v>
      </c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1"/>
      <c r="AE21" s="31"/>
    </row>
    <row r="22" spans="1:31">
      <c r="A22" s="11" t="s">
        <v>25</v>
      </c>
      <c r="B22" s="31">
        <v>4</v>
      </c>
      <c r="C22" s="31">
        <v>3</v>
      </c>
      <c r="D22" s="31">
        <v>1</v>
      </c>
      <c r="E22" s="31">
        <v>2</v>
      </c>
      <c r="F22" s="31">
        <v>5</v>
      </c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1"/>
      <c r="AE22" s="31"/>
    </row>
    <row r="23" spans="1:31">
      <c r="A23" s="36" t="s">
        <v>26</v>
      </c>
      <c r="B23" s="31">
        <v>3</v>
      </c>
      <c r="C23" s="31">
        <v>4</v>
      </c>
      <c r="D23" s="31">
        <v>5</v>
      </c>
      <c r="E23" s="31">
        <v>1</v>
      </c>
      <c r="F23" s="31">
        <v>5</v>
      </c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1"/>
      <c r="AE23" s="31"/>
    </row>
    <row r="24" spans="1:31">
      <c r="A24" s="11" t="s">
        <v>27</v>
      </c>
      <c r="B24" s="31">
        <v>2</v>
      </c>
      <c r="C24" s="31">
        <v>3</v>
      </c>
      <c r="D24" s="31">
        <v>4</v>
      </c>
      <c r="E24" s="31">
        <v>4</v>
      </c>
      <c r="F24" s="31">
        <v>5</v>
      </c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>
      <c r="A25" s="35" t="s">
        <v>21</v>
      </c>
      <c r="B25" s="32">
        <v>3</v>
      </c>
      <c r="C25" s="32">
        <v>5</v>
      </c>
      <c r="D25" s="32">
        <v>2</v>
      </c>
      <c r="E25" s="32">
        <v>1</v>
      </c>
      <c r="F25" s="32">
        <v>5</v>
      </c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ht="17">
      <c r="A27" s="10" t="s">
        <v>28</v>
      </c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>
      <c r="A28" s="11" t="s">
        <v>29</v>
      </c>
      <c r="B28" s="31">
        <v>4</v>
      </c>
      <c r="C28" s="31">
        <v>3</v>
      </c>
      <c r="D28" s="31">
        <v>2</v>
      </c>
      <c r="E28" s="31">
        <v>2</v>
      </c>
      <c r="F28" s="31">
        <v>0</v>
      </c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>
      <c r="A29" s="11" t="s">
        <v>30</v>
      </c>
      <c r="B29" s="31">
        <v>3</v>
      </c>
      <c r="C29" s="31">
        <v>4</v>
      </c>
      <c r="D29" s="31">
        <v>1</v>
      </c>
      <c r="E29" s="31">
        <v>5</v>
      </c>
      <c r="F29" s="31">
        <v>0</v>
      </c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>
      <c r="A30" s="11" t="s">
        <v>31</v>
      </c>
      <c r="B30" s="31">
        <v>2</v>
      </c>
      <c r="C30" s="31">
        <v>5</v>
      </c>
      <c r="D30" s="31">
        <v>1</v>
      </c>
      <c r="E30" s="31">
        <v>1</v>
      </c>
      <c r="F30" s="31">
        <v>0</v>
      </c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>
      <c r="A31" s="35" t="s">
        <v>21</v>
      </c>
      <c r="B31" s="32">
        <v>5</v>
      </c>
      <c r="C31" s="32">
        <v>4</v>
      </c>
      <c r="D31" s="32">
        <v>3</v>
      </c>
      <c r="E31" s="32">
        <v>4</v>
      </c>
      <c r="F31" s="32">
        <v>0</v>
      </c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>
      <c r="A32" s="13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ht="17">
      <c r="A33" s="10" t="s">
        <v>32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>
      <c r="A34" s="11" t="s">
        <v>33</v>
      </c>
      <c r="B34" s="31">
        <v>4</v>
      </c>
      <c r="C34" s="31">
        <v>4</v>
      </c>
      <c r="D34" s="31">
        <v>4</v>
      </c>
      <c r="E34" s="31">
        <v>4</v>
      </c>
      <c r="F34" s="31">
        <v>0</v>
      </c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>
      <c r="A35" s="11" t="s">
        <v>34</v>
      </c>
      <c r="B35" s="31">
        <v>3</v>
      </c>
      <c r="C35" s="31">
        <v>5</v>
      </c>
      <c r="D35" s="31">
        <v>1</v>
      </c>
      <c r="E35" s="31">
        <v>3</v>
      </c>
      <c r="F35" s="31">
        <v>0</v>
      </c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>
      <c r="A36" s="11" t="s">
        <v>35</v>
      </c>
      <c r="B36" s="31">
        <v>2</v>
      </c>
      <c r="C36" s="31">
        <v>5</v>
      </c>
      <c r="D36" s="31">
        <v>4</v>
      </c>
      <c r="E36" s="31">
        <v>5</v>
      </c>
      <c r="F36" s="31">
        <v>0</v>
      </c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>
      <c r="A37" s="35" t="s">
        <v>21</v>
      </c>
      <c r="B37" s="32">
        <v>1</v>
      </c>
      <c r="C37" s="32">
        <v>5</v>
      </c>
      <c r="D37" s="32">
        <v>5</v>
      </c>
      <c r="E37" s="32">
        <v>1</v>
      </c>
      <c r="F37" s="32">
        <v>0</v>
      </c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</sheetData>
  <phoneticPr fontId="13" type="noConversion"/>
  <dataValidations count="1">
    <dataValidation type="whole" errorStyle="warning" allowBlank="1" showInputMessage="1" showErrorMessage="1" errorTitle="Invalid Entry" error="Entries in this cell must be whole numbers between 1 and 5.  If this line was crossed out on the scorecard, leave the cell blank." sqref="B6:AE37" xr:uid="{00000000-0002-0000-0200-000000000000}">
      <formula1>1</formula1>
      <formula2>5</formula2>
    </dataValidation>
  </dataValidations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38"/>
  <sheetViews>
    <sheetView showGridLines="0" workbookViewId="0">
      <selection activeCell="E22" sqref="E22"/>
    </sheetView>
  </sheetViews>
  <sheetFormatPr baseColWidth="10" defaultColWidth="8.83203125" defaultRowHeight="14"/>
  <cols>
    <col min="1" max="1" width="29.83203125" customWidth="1"/>
    <col min="7" max="7" width="11.5" customWidth="1"/>
  </cols>
  <sheetData>
    <row r="1" spans="1:11" s="56" customFormat="1" ht="15">
      <c r="A1" s="56" t="s">
        <v>62</v>
      </c>
    </row>
    <row r="2" spans="1:11" s="56" customFormat="1" ht="15">
      <c r="A2" s="57" t="s">
        <v>63</v>
      </c>
      <c r="B2" s="57"/>
      <c r="C2" s="57"/>
      <c r="D2" s="57"/>
      <c r="E2" s="57"/>
      <c r="F2" s="57"/>
      <c r="G2" s="57"/>
    </row>
    <row r="3" spans="1:11" s="56" customFormat="1" ht="15">
      <c r="A3" s="57"/>
      <c r="B3" s="57"/>
      <c r="C3" s="57"/>
      <c r="D3" s="57"/>
      <c r="E3" s="57"/>
      <c r="F3" s="57"/>
      <c r="G3" s="57"/>
    </row>
    <row r="5" spans="1:11" s="55" customFormat="1" ht="19">
      <c r="A5" s="54" t="s">
        <v>7</v>
      </c>
      <c r="B5" s="54"/>
      <c r="C5" s="54"/>
      <c r="D5" s="54"/>
      <c r="E5" s="54"/>
      <c r="F5" s="54"/>
      <c r="G5" s="54"/>
    </row>
    <row r="6" spans="1:11" s="53" customFormat="1" ht="15">
      <c r="A6" s="52" t="s">
        <v>61</v>
      </c>
      <c r="B6" s="52"/>
      <c r="C6" s="52"/>
      <c r="D6" s="52"/>
      <c r="E6" s="52"/>
      <c r="F6" s="52"/>
      <c r="G6" s="52"/>
    </row>
    <row r="8" spans="1:11" s="3" customFormat="1" ht="22" customHeight="1">
      <c r="A8" s="16"/>
      <c r="B8" s="50" t="s">
        <v>41</v>
      </c>
      <c r="C8" s="50" t="s">
        <v>17</v>
      </c>
      <c r="D8" s="50" t="s">
        <v>42</v>
      </c>
      <c r="E8" s="50" t="s">
        <v>43</v>
      </c>
      <c r="F8" s="50" t="s">
        <v>32</v>
      </c>
      <c r="G8" s="51" t="s">
        <v>44</v>
      </c>
    </row>
    <row r="9" spans="1:11" ht="22" customHeight="1">
      <c r="A9" t="s">
        <v>36</v>
      </c>
      <c r="B9" s="37">
        <f>IF(A9="","",AVERAGE(评分表结果!B$6:B$10))</f>
        <v>4.2</v>
      </c>
      <c r="C9" s="37">
        <f>IF(A9="","",AVERAGE(评分表结果!B$14:B$16))</f>
        <v>3.3333333333333335</v>
      </c>
      <c r="D9" s="37">
        <f>IF(A9="","",AVERAGE(评分表结果!B$20:B$24))</f>
        <v>3.6</v>
      </c>
      <c r="E9" s="37">
        <f>IF(A9="","",AVERAGE(评分表结果!B$28:B$30))</f>
        <v>3</v>
      </c>
      <c r="F9" s="37">
        <f>IF(A9="","",AVERAGE(评分表结果!B$34:B$36))</f>
        <v>3</v>
      </c>
      <c r="G9" s="38">
        <f>IF(A9="","",AVERAGE(评分表结果!B$37,评分表结果!B$31,评分表结果!B$25,评分表结果!B$17,评分表结果!B$11))</f>
        <v>2.4</v>
      </c>
    </row>
    <row r="10" spans="1:11" ht="22" customHeight="1">
      <c r="A10" t="s">
        <v>37</v>
      </c>
      <c r="B10" s="37">
        <f>IF(A10="","",AVERAGE(评分表结果!C$6:C$10))</f>
        <v>3.2</v>
      </c>
      <c r="C10" s="37">
        <f>IF(A10="","",AVERAGE(评分表结果!C$14:C$16))</f>
        <v>4.666666666666667</v>
      </c>
      <c r="D10" s="37">
        <f>IF(A10="","",AVERAGE(评分表结果!C$20:C$24))</f>
        <v>3.8</v>
      </c>
      <c r="E10" s="37">
        <f>IF(A10="","",AVERAGE(评分表结果!C$28:C$30))</f>
        <v>4</v>
      </c>
      <c r="F10" s="37">
        <f>IF(A10="","",AVERAGE(评分表结果!C$34:C$36))</f>
        <v>4.666666666666667</v>
      </c>
      <c r="G10" s="38">
        <f>IF(A10="","",AVERAGE(评分表结果!C$37,评分表结果!C$31,评分表结果!C$25,评分表结果!C$17,评分表结果!C$11))</f>
        <v>4.8</v>
      </c>
    </row>
    <row r="11" spans="1:11" ht="22" customHeight="1">
      <c r="A11" t="s">
        <v>38</v>
      </c>
      <c r="B11" s="37">
        <f>IF(A11="","",AVERAGE(评分表结果!D$6:D$10))</f>
        <v>3.4</v>
      </c>
      <c r="C11" s="37">
        <f>IF(A11="","",AVERAGE(评分表结果!D$14:D$16))</f>
        <v>2.6666666666666665</v>
      </c>
      <c r="D11" s="37">
        <f>IF(A11="","",AVERAGE(评分表结果!D$20:D$24))</f>
        <v>3.4</v>
      </c>
      <c r="E11" s="37">
        <f>IF(A11="","",AVERAGE(评分表结果!D$28:D$30))</f>
        <v>1.3333333333333333</v>
      </c>
      <c r="F11" s="37">
        <f>IF(A11="","",AVERAGE(评分表结果!D$34:D$36))</f>
        <v>3</v>
      </c>
      <c r="G11" s="38">
        <f>IF(A11="","",AVERAGE(评分表结果!D$37,评分表结果!D$31,评分表结果!D$25,评分表结果!D$17,评分表结果!D$11))</f>
        <v>3.2</v>
      </c>
    </row>
    <row r="12" spans="1:11" ht="22" customHeight="1">
      <c r="A12" t="s">
        <v>39</v>
      </c>
      <c r="B12" s="37">
        <f>IF(A12="","",AVERAGE(评分表结果!E$6:E$10))</f>
        <v>3</v>
      </c>
      <c r="C12" s="37">
        <f>IF(A12="","",AVERAGE(评分表结果!E$14:E$16))</f>
        <v>2.3333333333333335</v>
      </c>
      <c r="D12" s="37">
        <f>IF(A12="","",AVERAGE(评分表结果!E$20:E$24))</f>
        <v>2.4</v>
      </c>
      <c r="E12" s="37">
        <f>IF(A12="","",AVERAGE(评分表结果!E$28:E$30))</f>
        <v>2.6666666666666665</v>
      </c>
      <c r="F12" s="37">
        <f>IF(A12="","",AVERAGE(评分表结果!E$34:E$36))</f>
        <v>4</v>
      </c>
      <c r="G12" s="38">
        <f>IF(A12="","",AVERAGE(评分表结果!E$37,评分表结果!E$31,评分表结果!E$25,评分表结果!E$17,评分表结果!E$11))</f>
        <v>3</v>
      </c>
      <c r="K12" s="17"/>
    </row>
    <row r="13" spans="1:11" ht="22" customHeight="1">
      <c r="A13" t="s">
        <v>40</v>
      </c>
      <c r="B13" s="37">
        <f>IF(A13="","",AVERAGE(评分表结果!F$6:F$10))</f>
        <v>5</v>
      </c>
      <c r="C13" s="37">
        <f>IF(A13="","",AVERAGE(评分表结果!F$14:F$16))</f>
        <v>5</v>
      </c>
      <c r="D13" s="37">
        <f>IF(A13="","",AVERAGE(评分表结果!F$20:F$24))</f>
        <v>5</v>
      </c>
      <c r="E13" s="37">
        <f>IF(A13="","",AVERAGE(评分表结果!F$28:F$30))</f>
        <v>0</v>
      </c>
      <c r="F13" s="37">
        <f>IF(A13="","",AVERAGE(评分表结果!F$34:F$36))</f>
        <v>0</v>
      </c>
      <c r="G13" s="38">
        <f>IF(A13="","",AVERAGE(评分表结果!F$37,评分表结果!F$31,评分表结果!F$25,评分表结果!F$17,评分表结果!F$11))</f>
        <v>3</v>
      </c>
    </row>
    <row r="14" spans="1:11">
      <c r="A14" t="str">
        <f>IF(评分表结果!G3="","",评分表结果!G3)</f>
        <v/>
      </c>
      <c r="B14" s="18" t="str">
        <f>IF(A14="","",AVERAGE(评分表结果!G$6:G$10))</f>
        <v/>
      </c>
      <c r="C14" s="18" t="str">
        <f>IF(A14="","",AVERAGE(评分表结果!G$14:G$16))</f>
        <v/>
      </c>
      <c r="D14" s="18" t="str">
        <f>IF(A14="","",AVERAGE(评分表结果!G$20:G$24))</f>
        <v/>
      </c>
      <c r="E14" s="18" t="str">
        <f>IF(A14="","",AVERAGE(评分表结果!G$28:G$30))</f>
        <v/>
      </c>
      <c r="F14" s="18" t="str">
        <f>IF(A14="","",AVERAGE(评分表结果!G$34:G$36))</f>
        <v/>
      </c>
      <c r="G14" s="17" t="str">
        <f>IF(A14="","",AVERAGE(评分表结果!G$37,评分表结果!G$31,评分表结果!G$25,评分表结果!G$17,评分表结果!G$11))</f>
        <v/>
      </c>
    </row>
    <row r="15" spans="1:11">
      <c r="A15" t="str">
        <f>IF(评分表结果!H3="","",评分表结果!H3)</f>
        <v/>
      </c>
      <c r="B15" s="18" t="str">
        <f>IF(A15="","",AVERAGE(评分表结果!H$6:H$10))</f>
        <v/>
      </c>
      <c r="C15" s="18" t="str">
        <f>IF(A15="","",AVERAGE(评分表结果!H$14:H$16))</f>
        <v/>
      </c>
      <c r="D15" s="18" t="str">
        <f>IF(A15="","",AVERAGE(评分表结果!H$20:H$24))</f>
        <v/>
      </c>
      <c r="E15" s="18" t="str">
        <f>IF(A15="","",AVERAGE(评分表结果!H$28:H$30))</f>
        <v/>
      </c>
      <c r="F15" s="18" t="str">
        <f>IF(A15="","",AVERAGE(评分表结果!H$34:H$36))</f>
        <v/>
      </c>
      <c r="G15" s="17" t="str">
        <f>IF(A15="","",AVERAGE(评分表结果!H$37,评分表结果!H$31,评分表结果!H$25,评分表结果!H$17,评分表结果!H$11))</f>
        <v/>
      </c>
    </row>
    <row r="16" spans="1:11">
      <c r="A16" t="str">
        <f>IF(评分表结果!I3="","",评分表结果!I3)</f>
        <v/>
      </c>
      <c r="B16" s="18" t="str">
        <f>IF(A16="","",AVERAGE(评分表结果!I$6:I$10))</f>
        <v/>
      </c>
      <c r="C16" s="18" t="str">
        <f>IF(A16="","",AVERAGE(评分表结果!I$14:I$16))</f>
        <v/>
      </c>
      <c r="D16" s="18" t="str">
        <f>IF(A16="","",AVERAGE(评分表结果!I$20:I$24))</f>
        <v/>
      </c>
      <c r="E16" s="18" t="str">
        <f>IF(A16="","",AVERAGE(评分表结果!I$28:I$30))</f>
        <v/>
      </c>
      <c r="F16" s="18" t="str">
        <f>IF(A16="","",AVERAGE(评分表结果!I$34:I$36))</f>
        <v/>
      </c>
      <c r="G16" s="17" t="str">
        <f>IF(A16="","",AVERAGE(评分表结果!I$37,评分表结果!I$31,评分表结果!I$25,评分表结果!I$17,评分表结果!I$11))</f>
        <v/>
      </c>
    </row>
    <row r="17" spans="1:7">
      <c r="A17" t="str">
        <f>IF(评分表结果!J3="","",评分表结果!J3)</f>
        <v/>
      </c>
      <c r="B17" s="18" t="str">
        <f>IF(A17="","",AVERAGE(评分表结果!J$6:J$10))</f>
        <v/>
      </c>
      <c r="C17" s="18" t="str">
        <f>IF(A17="","",AVERAGE(评分表结果!J$14:J$16))</f>
        <v/>
      </c>
      <c r="D17" s="18" t="str">
        <f>IF(A17="","",AVERAGE(评分表结果!J$20:J$24))</f>
        <v/>
      </c>
      <c r="E17" s="18" t="str">
        <f>IF(A17="","",AVERAGE(评分表结果!J$28:J$30))</f>
        <v/>
      </c>
      <c r="F17" s="18" t="str">
        <f>IF(A17="","",AVERAGE(评分表结果!J$34:J$36))</f>
        <v/>
      </c>
      <c r="G17" s="17" t="str">
        <f>IF(A17="","",AVERAGE(评分表结果!J$37,评分表结果!J$31,评分表结果!J$25,评分表结果!J$17,评分表结果!J$11))</f>
        <v/>
      </c>
    </row>
    <row r="18" spans="1:7">
      <c r="A18" t="str">
        <f>IF(评分表结果!K3="","",评分表结果!K3)</f>
        <v/>
      </c>
      <c r="B18" s="18" t="str">
        <f>IF(A18="","",AVERAGE(评分表结果!K$6:K$10))</f>
        <v/>
      </c>
      <c r="C18" s="18" t="str">
        <f>IF(A18="","",AVERAGE(评分表结果!K$14:K$16))</f>
        <v/>
      </c>
      <c r="D18" s="18" t="str">
        <f>IF(A18="","",AVERAGE(评分表结果!K$20:K$24))</f>
        <v/>
      </c>
      <c r="E18" s="18" t="str">
        <f>IF(A18="","",AVERAGE(评分表结果!K$28:K$30))</f>
        <v/>
      </c>
      <c r="F18" s="18" t="str">
        <f>IF(A18="","",AVERAGE(评分表结果!K$34:K$36))</f>
        <v/>
      </c>
      <c r="G18" s="17" t="str">
        <f>IF(A18="","",AVERAGE(评分表结果!K$37,评分表结果!K$31,评分表结果!K$25,评分表结果!K$17,评分表结果!K$11))</f>
        <v/>
      </c>
    </row>
    <row r="19" spans="1:7">
      <c r="A19" t="str">
        <f>IF(评分表结果!L3="","",评分表结果!L3)</f>
        <v/>
      </c>
      <c r="B19" s="18" t="str">
        <f>IF(A19="","",AVERAGE(评分表结果!L$6:L$10))</f>
        <v/>
      </c>
      <c r="C19" s="18" t="str">
        <f>IF(A19="","",AVERAGE(评分表结果!L$14:L$16))</f>
        <v/>
      </c>
      <c r="D19" s="18" t="str">
        <f>IF(A19="","",AVERAGE(评分表结果!L$20:L$24))</f>
        <v/>
      </c>
      <c r="E19" s="18" t="str">
        <f>IF(A19="","",AVERAGE(评分表结果!L$28:L$30))</f>
        <v/>
      </c>
      <c r="F19" s="18" t="str">
        <f>IF(A19="","",AVERAGE(评分表结果!L$34:L$36))</f>
        <v/>
      </c>
      <c r="G19" s="17" t="str">
        <f>IF(A19="","",AVERAGE(评分表结果!L$37,评分表结果!L$31,评分表结果!L$25,评分表结果!L$17,评分表结果!L$11))</f>
        <v/>
      </c>
    </row>
    <row r="20" spans="1:7">
      <c r="A20" t="str">
        <f>IF(评分表结果!M3="","",评分表结果!M3)</f>
        <v/>
      </c>
      <c r="B20" s="18" t="str">
        <f>IF(A20="","",AVERAGE(评分表结果!M$6:M$10))</f>
        <v/>
      </c>
      <c r="C20" s="18" t="str">
        <f>IF(A20="","",AVERAGE(评分表结果!M$14:M$16))</f>
        <v/>
      </c>
      <c r="D20" s="18" t="str">
        <f>IF(A20="","",AVERAGE(评分表结果!M$20:M$24))</f>
        <v/>
      </c>
      <c r="E20" s="18" t="str">
        <f>IF(A20="","",AVERAGE(评分表结果!M$28:M$30))</f>
        <v/>
      </c>
      <c r="F20" s="18" t="str">
        <f>IF(A20="","",AVERAGE(评分表结果!M$34:M$36))</f>
        <v/>
      </c>
      <c r="G20" s="17" t="str">
        <f>IF(A20="","",AVERAGE(评分表结果!M$37,评分表结果!M$31,评分表结果!M$25,评分表结果!M$17,评分表结果!M$11))</f>
        <v/>
      </c>
    </row>
    <row r="21" spans="1:7">
      <c r="A21" t="str">
        <f>IF(评分表结果!N3="","",评分表结果!N3)</f>
        <v/>
      </c>
      <c r="B21" s="18" t="str">
        <f>IF(A21="","",AVERAGE(评分表结果!N$6:N$10))</f>
        <v/>
      </c>
      <c r="C21" s="18" t="str">
        <f>IF(A21="","",AVERAGE(评分表结果!N$14:N$16))</f>
        <v/>
      </c>
      <c r="D21" s="18" t="str">
        <f>IF(A21="","",AVERAGE(评分表结果!N$20:N$24))</f>
        <v/>
      </c>
      <c r="E21" s="18" t="str">
        <f>IF(A21="","",AVERAGE(评分表结果!N$28:N$30))</f>
        <v/>
      </c>
      <c r="F21" s="18" t="str">
        <f>IF(A21="","",AVERAGE(评分表结果!N$34:N$36))</f>
        <v/>
      </c>
      <c r="G21" s="17" t="str">
        <f>IF(A21="","",AVERAGE(评分表结果!N$37,评分表结果!N$31,评分表结果!N$25,评分表结果!N$17,评分表结果!N$11))</f>
        <v/>
      </c>
    </row>
    <row r="22" spans="1:7">
      <c r="A22" t="str">
        <f>IF(评分表结果!O3="","",评分表结果!O3)</f>
        <v/>
      </c>
      <c r="B22" s="18" t="str">
        <f>IF(A22="","",AVERAGE(评分表结果!O$6:O$10))</f>
        <v/>
      </c>
      <c r="C22" s="18" t="str">
        <f>IF(A22="","",AVERAGE(评分表结果!O$14:O$16))</f>
        <v/>
      </c>
      <c r="D22" s="18" t="str">
        <f>IF(A22="","",AVERAGE(评分表结果!O$20:O$24))</f>
        <v/>
      </c>
      <c r="E22" s="18" t="str">
        <f>IF(A22="","",AVERAGE(评分表结果!O$28:O$30))</f>
        <v/>
      </c>
      <c r="F22" s="18" t="str">
        <f>IF(A22="","",AVERAGE(评分表结果!O$34:O$36))</f>
        <v/>
      </c>
      <c r="G22" s="17" t="str">
        <f>IF(A22="","",AVERAGE(评分表结果!O$37,评分表结果!O$31,评分表结果!O$25,评分表结果!O$17,评分表结果!O$11))</f>
        <v/>
      </c>
    </row>
    <row r="23" spans="1:7">
      <c r="A23" t="str">
        <f>IF(评分表结果!P3="","",评分表结果!P3)</f>
        <v/>
      </c>
      <c r="B23" s="18" t="str">
        <f>IF(A23="","",AVERAGE(评分表结果!P$6:P$10))</f>
        <v/>
      </c>
      <c r="C23" s="18" t="str">
        <f>IF(A23="","",AVERAGE(评分表结果!P$14:P$16))</f>
        <v/>
      </c>
      <c r="D23" s="18" t="str">
        <f>IF(A23="","",AVERAGE(评分表结果!P$20:P$24))</f>
        <v/>
      </c>
      <c r="E23" s="18" t="str">
        <f>IF(A23="","",AVERAGE(评分表结果!P$28:P$30))</f>
        <v/>
      </c>
      <c r="F23" s="18" t="str">
        <f>IF(A23="","",AVERAGE(评分表结果!P$34:P$36))</f>
        <v/>
      </c>
      <c r="G23" s="17" t="str">
        <f>IF(A23="","",AVERAGE(评分表结果!P$37,评分表结果!P$31,评分表结果!P$25,评分表结果!P$17,评分表结果!P$11))</f>
        <v/>
      </c>
    </row>
    <row r="24" spans="1:7">
      <c r="A24" t="str">
        <f>IF(评分表结果!Q3="","",评分表结果!Q3)</f>
        <v/>
      </c>
      <c r="B24" s="18" t="str">
        <f>IF(A24="","",AVERAGE(评分表结果!Q$6:Q$10))</f>
        <v/>
      </c>
      <c r="C24" s="18" t="str">
        <f>IF(A24="","",AVERAGE(评分表结果!Q$14:Q$16))</f>
        <v/>
      </c>
      <c r="D24" s="18" t="str">
        <f>IF(A24="","",AVERAGE(评分表结果!Q$20:Q$24))</f>
        <v/>
      </c>
      <c r="E24" s="18" t="str">
        <f>IF(A24="","",AVERAGE(评分表结果!Q$28:Q$30))</f>
        <v/>
      </c>
      <c r="F24" s="18" t="str">
        <f>IF(A24="","",AVERAGE(评分表结果!Q$34:Q$36))</f>
        <v/>
      </c>
      <c r="G24" s="17" t="str">
        <f>IF(A24="","",AVERAGE(评分表结果!Q$37,评分表结果!Q$31,评分表结果!Q$25,评分表结果!Q$17,评分表结果!Q$11))</f>
        <v/>
      </c>
    </row>
    <row r="25" spans="1:7">
      <c r="A25" t="str">
        <f>IF(评分表结果!R3="","",评分表结果!R3)</f>
        <v/>
      </c>
      <c r="B25" s="18" t="str">
        <f>IF(A25="","",AVERAGE(评分表结果!R$6:R$10))</f>
        <v/>
      </c>
      <c r="C25" s="18" t="str">
        <f>IF(A25="","",AVERAGE(评分表结果!R$14:R$16))</f>
        <v/>
      </c>
      <c r="D25" s="18" t="str">
        <f>IF(A25="","",AVERAGE(评分表结果!R$20:R$24))</f>
        <v/>
      </c>
      <c r="E25" s="18" t="str">
        <f>IF(A25="","",AVERAGE(评分表结果!R$28:R$30))</f>
        <v/>
      </c>
      <c r="F25" s="18" t="str">
        <f>IF(A25="","",AVERAGE(评分表结果!R$34:R$36))</f>
        <v/>
      </c>
      <c r="G25" s="17" t="str">
        <f>IF(A25="","",AVERAGE(评分表结果!R$37,评分表结果!R$31,评分表结果!R$25,评分表结果!R$17,评分表结果!R$11))</f>
        <v/>
      </c>
    </row>
    <row r="26" spans="1:7">
      <c r="A26" t="str">
        <f>IF(评分表结果!S3="","",评分表结果!S3)</f>
        <v/>
      </c>
      <c r="B26" s="18" t="str">
        <f>IF(A26="","",AVERAGE(评分表结果!S$6:S$10))</f>
        <v/>
      </c>
      <c r="C26" s="18" t="str">
        <f>IF(A26="","",AVERAGE(评分表结果!S$14:S$16))</f>
        <v/>
      </c>
      <c r="D26" s="18" t="str">
        <f>IF(A26="","",AVERAGE(评分表结果!S$20:S$24))</f>
        <v/>
      </c>
      <c r="E26" s="18" t="str">
        <f>IF(A26="","",AVERAGE(评分表结果!S$28:S$30))</f>
        <v/>
      </c>
      <c r="F26" s="18" t="str">
        <f>IF(A26="","",AVERAGE(评分表结果!S$34:S$36))</f>
        <v/>
      </c>
      <c r="G26" s="17" t="str">
        <f>IF(A26="","",AVERAGE(评分表结果!S$37,评分表结果!S$31,评分表结果!S$25,评分表结果!S$17,评分表结果!S$11))</f>
        <v/>
      </c>
    </row>
    <row r="27" spans="1:7">
      <c r="A27" t="str">
        <f>IF(评分表结果!T3="","",评分表结果!T3)</f>
        <v/>
      </c>
      <c r="B27" s="18" t="str">
        <f>IF(A27="","",AVERAGE(评分表结果!T$6:T$10))</f>
        <v/>
      </c>
      <c r="C27" s="18" t="str">
        <f>IF(A27="","",AVERAGE(评分表结果!T$14:T$16))</f>
        <v/>
      </c>
      <c r="D27" s="18" t="str">
        <f>IF(A27="","",AVERAGE(评分表结果!T$20:T$24))</f>
        <v/>
      </c>
      <c r="E27" s="18" t="str">
        <f>IF(A27="","",AVERAGE(评分表结果!T$28:T$30))</f>
        <v/>
      </c>
      <c r="F27" s="18" t="str">
        <f>IF(A27="","",AVERAGE(评分表结果!T$34:T$36))</f>
        <v/>
      </c>
      <c r="G27" s="17" t="str">
        <f>IF(A27="","",AVERAGE(评分表结果!T$37,评分表结果!T$31,评分表结果!T$25,评分表结果!T$17,评分表结果!T$11))</f>
        <v/>
      </c>
    </row>
    <row r="28" spans="1:7">
      <c r="A28" t="str">
        <f>IF(评分表结果!U3="","",评分表结果!U3)</f>
        <v/>
      </c>
      <c r="B28" s="18" t="str">
        <f>IF(A28="","",AVERAGE(评分表结果!U$6:U$10))</f>
        <v/>
      </c>
      <c r="C28" s="18" t="str">
        <f>IF(A28="","",AVERAGE(评分表结果!U$14:U$16))</f>
        <v/>
      </c>
      <c r="D28" s="18" t="str">
        <f>IF(A28="","",AVERAGE(评分表结果!U$20:U$24))</f>
        <v/>
      </c>
      <c r="E28" s="18" t="str">
        <f>IF(A28="","",AVERAGE(评分表结果!U$28:U$30))</f>
        <v/>
      </c>
      <c r="F28" s="18" t="str">
        <f>IF(A28="","",AVERAGE(评分表结果!U$34:U$36))</f>
        <v/>
      </c>
      <c r="G28" s="17" t="str">
        <f>IF(A28="","",AVERAGE(评分表结果!U$37,评分表结果!U$31,评分表结果!U$25,评分表结果!U$17,评分表结果!U$11))</f>
        <v/>
      </c>
    </row>
    <row r="29" spans="1:7">
      <c r="A29" t="str">
        <f>IF(评分表结果!V3="","",评分表结果!V3)</f>
        <v/>
      </c>
      <c r="B29" s="18" t="str">
        <f>IF(A29="","",AVERAGE(评分表结果!V$6:V$10))</f>
        <v/>
      </c>
      <c r="C29" s="18" t="str">
        <f>IF(A29="","",AVERAGE(评分表结果!V$14:V$16))</f>
        <v/>
      </c>
      <c r="D29" s="18" t="str">
        <f>IF(A29="","",AVERAGE(评分表结果!V$20:V$24))</f>
        <v/>
      </c>
      <c r="E29" s="18" t="str">
        <f>IF(A29="","",AVERAGE(评分表结果!V$28:V$30))</f>
        <v/>
      </c>
      <c r="F29" s="18" t="str">
        <f>IF(A29="","",AVERAGE(评分表结果!V$34:V$36))</f>
        <v/>
      </c>
      <c r="G29" s="17" t="str">
        <f>IF(A29="","",AVERAGE(评分表结果!V$37,评分表结果!V$31,评分表结果!V$25,评分表结果!V$17,评分表结果!V$11))</f>
        <v/>
      </c>
    </row>
    <row r="30" spans="1:7">
      <c r="A30" t="str">
        <f>IF(评分表结果!W3="","",评分表结果!W3)</f>
        <v/>
      </c>
      <c r="B30" s="18" t="str">
        <f>IF(A30="","",AVERAGE(评分表结果!W$6:W$10))</f>
        <v/>
      </c>
      <c r="C30" s="18" t="str">
        <f>IF(A30="","",AVERAGE(评分表结果!W$14:W$16))</f>
        <v/>
      </c>
      <c r="D30" s="18" t="str">
        <f>IF(A30="","",AVERAGE(评分表结果!W$20:W$24))</f>
        <v/>
      </c>
      <c r="E30" s="18" t="str">
        <f>IF(A30="","",AVERAGE(评分表结果!W$28:W$30))</f>
        <v/>
      </c>
      <c r="F30" s="18" t="str">
        <f>IF(A30="","",AVERAGE(评分表结果!W$34:W$36))</f>
        <v/>
      </c>
      <c r="G30" s="17" t="str">
        <f>IF(A30="","",AVERAGE(评分表结果!W$37,评分表结果!W$31,评分表结果!W$25,评分表结果!W$17,评分表结果!W$11))</f>
        <v/>
      </c>
    </row>
    <row r="31" spans="1:7">
      <c r="A31" t="str">
        <f>IF(评分表结果!X3="","",评分表结果!X3)</f>
        <v/>
      </c>
      <c r="B31" s="18" t="str">
        <f>IF(A31="","",AVERAGE(评分表结果!X$6:X$10))</f>
        <v/>
      </c>
      <c r="C31" s="18" t="str">
        <f>IF(A31="","",AVERAGE(评分表结果!X$14:X$16))</f>
        <v/>
      </c>
      <c r="D31" s="18" t="str">
        <f>IF(A31="","",AVERAGE(评分表结果!X$20:X$24))</f>
        <v/>
      </c>
      <c r="E31" s="18" t="str">
        <f>IF(A31="","",AVERAGE(评分表结果!X$28:X$30))</f>
        <v/>
      </c>
      <c r="F31" s="18" t="str">
        <f>IF(A31="","",AVERAGE(评分表结果!X$34:X$36))</f>
        <v/>
      </c>
      <c r="G31" s="17" t="str">
        <f>IF(A31="","",AVERAGE(评分表结果!X$37,评分表结果!X$31,评分表结果!X$25,评分表结果!X$17,评分表结果!X$11))</f>
        <v/>
      </c>
    </row>
    <row r="32" spans="1:7">
      <c r="A32" t="str">
        <f>IF(评分表结果!Y3="","",评分表结果!Y3)</f>
        <v/>
      </c>
      <c r="B32" s="18" t="str">
        <f>IF(A32="","",AVERAGE(评分表结果!Y$6:Y$10))</f>
        <v/>
      </c>
      <c r="C32" s="18" t="str">
        <f>IF(A32="","",AVERAGE(评分表结果!Y$14:Y$16))</f>
        <v/>
      </c>
      <c r="D32" s="18" t="str">
        <f>IF(A32="","",AVERAGE(评分表结果!Y$20:Y$24))</f>
        <v/>
      </c>
      <c r="E32" s="18" t="str">
        <f>IF(A32="","",AVERAGE(评分表结果!Y$28:Y$30))</f>
        <v/>
      </c>
      <c r="F32" s="18" t="str">
        <f>IF(A32="","",AVERAGE(评分表结果!Y$34:Y$36))</f>
        <v/>
      </c>
      <c r="G32" s="17" t="str">
        <f>IF(A32="","",AVERAGE(评分表结果!Y$37,评分表结果!Y$31,评分表结果!Y$25,评分表结果!Y$17,评分表结果!Y$11))</f>
        <v/>
      </c>
    </row>
    <row r="33" spans="1:7">
      <c r="A33" t="str">
        <f>IF(评分表结果!Z3="","",评分表结果!Z3)</f>
        <v/>
      </c>
      <c r="B33" s="18" t="str">
        <f>IF(A33="","",AVERAGE(评分表结果!Z$6:Z$10))</f>
        <v/>
      </c>
      <c r="C33" s="18" t="str">
        <f>IF(A33="","",AVERAGE(评分表结果!Z$14:Z$16))</f>
        <v/>
      </c>
      <c r="D33" s="18" t="str">
        <f>IF(A33="","",AVERAGE(评分表结果!Z$20:Z$24))</f>
        <v/>
      </c>
      <c r="E33" s="18" t="str">
        <f>IF(A33="","",AVERAGE(评分表结果!Z$28:Z$30))</f>
        <v/>
      </c>
      <c r="F33" s="18" t="str">
        <f>IF(A33="","",AVERAGE(评分表结果!Z$34:Z$36))</f>
        <v/>
      </c>
      <c r="G33" s="17" t="str">
        <f>IF(A33="","",AVERAGE(评分表结果!Z$37,评分表结果!Z$31,评分表结果!Z$25,评分表结果!Z$17,评分表结果!Z$11))</f>
        <v/>
      </c>
    </row>
    <row r="34" spans="1:7">
      <c r="A34" t="str">
        <f>IF(评分表结果!AA3="","",评分表结果!AA3)</f>
        <v/>
      </c>
      <c r="B34" s="18" t="str">
        <f>IF(A34="","",AVERAGE(评分表结果!AA$6:AA$10))</f>
        <v/>
      </c>
      <c r="C34" s="18" t="str">
        <f>IF(A34="","",AVERAGE(评分表结果!AA$14:AA$16))</f>
        <v/>
      </c>
      <c r="D34" s="18" t="str">
        <f>IF(A34="","",AVERAGE(评分表结果!AA$20:AA$24))</f>
        <v/>
      </c>
      <c r="E34" s="18" t="str">
        <f>IF(A34="","",AVERAGE(评分表结果!AA$28:AA$30))</f>
        <v/>
      </c>
      <c r="F34" s="18" t="str">
        <f>IF(A34="","",AVERAGE(评分表结果!AA$34:AA$36))</f>
        <v/>
      </c>
      <c r="G34" s="17" t="str">
        <f>IF(A34="","",AVERAGE(评分表结果!AA$37,评分表结果!AA$31,评分表结果!AA$25,评分表结果!AA$17,评分表结果!AA$11))</f>
        <v/>
      </c>
    </row>
    <row r="35" spans="1:7">
      <c r="A35" t="str">
        <f>IF(评分表结果!AB3="","",评分表结果!AB3)</f>
        <v/>
      </c>
      <c r="B35" s="18" t="str">
        <f>IF(A35="","",AVERAGE(评分表结果!AB$6:AB$10))</f>
        <v/>
      </c>
      <c r="C35" s="18" t="str">
        <f>IF(A35="","",AVERAGE(评分表结果!AB$14:AB$16))</f>
        <v/>
      </c>
      <c r="D35" s="18" t="str">
        <f>IF(A35="","",AVERAGE(评分表结果!AB$20:AB$24))</f>
        <v/>
      </c>
      <c r="E35" s="18" t="str">
        <f>IF(A35="","",AVERAGE(评分表结果!AB$28:AB$30))</f>
        <v/>
      </c>
      <c r="F35" s="18" t="str">
        <f>IF(A35="","",AVERAGE(评分表结果!AB$34:AB$36))</f>
        <v/>
      </c>
      <c r="G35" s="17" t="str">
        <f>IF(A35="","",AVERAGE(评分表结果!AB$37,评分表结果!AB$31,评分表结果!AB$25,评分表结果!AB$17,评分表结果!AB$11))</f>
        <v/>
      </c>
    </row>
    <row r="36" spans="1:7">
      <c r="A36" t="str">
        <f>IF(评分表结果!AC3="","",评分表结果!AC3)</f>
        <v/>
      </c>
      <c r="B36" s="18" t="str">
        <f>IF(A36="","",AVERAGE(评分表结果!AC$6:AC$10))</f>
        <v/>
      </c>
      <c r="C36" s="18" t="str">
        <f>IF(A36="","",AVERAGE(评分表结果!AC$14:AC$16))</f>
        <v/>
      </c>
      <c r="D36" s="18" t="str">
        <f>IF(A36="","",AVERAGE(评分表结果!AC$20:AC$24))</f>
        <v/>
      </c>
      <c r="E36" s="18" t="str">
        <f>IF(A36="","",AVERAGE(评分表结果!AC$28:AC$30))</f>
        <v/>
      </c>
      <c r="F36" s="18" t="str">
        <f>IF(A36="","",AVERAGE(评分表结果!AC$34:AC$36))</f>
        <v/>
      </c>
      <c r="G36" s="17" t="str">
        <f>IF(A36="","",AVERAGE(评分表结果!AC$37,评分表结果!AC$31,评分表结果!AC$25,评分表结果!AC$17,评分表结果!AC$11))</f>
        <v/>
      </c>
    </row>
    <row r="37" spans="1:7">
      <c r="A37" t="str">
        <f>IF(评分表结果!AD3="","",评分表结果!AD3)</f>
        <v/>
      </c>
      <c r="B37" s="18" t="str">
        <f>IF(A37="","",AVERAGE(评分表结果!AD$6:AD$10))</f>
        <v/>
      </c>
      <c r="C37" s="18" t="str">
        <f>IF(A37="","",AVERAGE(评分表结果!AD$14:AD$16))</f>
        <v/>
      </c>
      <c r="D37" s="18" t="str">
        <f>IF(A37="","",AVERAGE(评分表结果!AD$20:AD$24))</f>
        <v/>
      </c>
      <c r="E37" s="18" t="str">
        <f>IF(A37="","",AVERAGE(评分表结果!AD$28:AD$30))</f>
        <v/>
      </c>
      <c r="F37" s="18" t="str">
        <f>IF(A37="","",AVERAGE(评分表结果!AD$34:AD$36))</f>
        <v/>
      </c>
      <c r="G37" s="17" t="str">
        <f>IF(A37="","",AVERAGE(评分表结果!AD$37,评分表结果!AD$31,评分表结果!AD$25,评分表结果!AD$17,评分表结果!AD$11))</f>
        <v/>
      </c>
    </row>
    <row r="38" spans="1:7">
      <c r="A38" t="str">
        <f>IF(评分表结果!AE3="","",评分表结果!AE3)</f>
        <v/>
      </c>
      <c r="B38" s="18" t="str">
        <f>IF(A38="","",AVERAGE(评分表结果!AE$6:AE$10))</f>
        <v/>
      </c>
      <c r="C38" s="18" t="str">
        <f>IF(A38="","",AVERAGE(评分表结果!AE$14:AE$16))</f>
        <v/>
      </c>
      <c r="D38" s="18" t="str">
        <f>IF(A38="","",AVERAGE(评分表结果!AE$20:AE$24))</f>
        <v/>
      </c>
      <c r="E38" s="18" t="str">
        <f>IF(A38="","",AVERAGE(评分表结果!AE$28:AE$30))</f>
        <v/>
      </c>
      <c r="F38" s="18" t="str">
        <f>IF(A38="","",AVERAGE(评分表结果!AE$34:AE$36))</f>
        <v/>
      </c>
      <c r="G38" s="17" t="str">
        <f>IF(A38="","",AVERAGE(评分表结果!AE$37,评分表结果!AE$31,评分表结果!AE$25,评分表结果!AE$17,评分表结果!AE$11))</f>
        <v/>
      </c>
    </row>
  </sheetData>
  <mergeCells count="3">
    <mergeCell ref="A5:G5"/>
    <mergeCell ref="A6:G6"/>
    <mergeCell ref="A2:G3"/>
  </mergeCells>
  <phoneticPr fontId="13" type="noConversion"/>
  <conditionalFormatting sqref="A9:F38">
    <cfRule type="expression" dxfId="1" priority="2">
      <formula>A9&lt;&gt;""</formula>
    </cfRule>
  </conditionalFormatting>
  <conditionalFormatting sqref="G9:G38">
    <cfRule type="expression" dxfId="0" priority="1">
      <formula>A9&lt;&gt;""</formula>
    </cfRule>
  </conditionalFormatting>
  <pageMargins left="0.7" right="0.7" top="0.75" bottom="0.75" header="0.3" footer="0.3"/>
  <pageSetup scale="8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5"/>
  <sheetViews>
    <sheetView showGridLines="0" workbookViewId="0">
      <selection activeCell="G36" sqref="G36"/>
    </sheetView>
  </sheetViews>
  <sheetFormatPr baseColWidth="10" defaultColWidth="9.1640625" defaultRowHeight="14"/>
  <cols>
    <col min="1" max="2" width="9.1640625" style="22"/>
    <col min="3" max="16384" width="9.1640625" style="27"/>
  </cols>
  <sheetData>
    <row r="1" spans="1:13">
      <c r="A1" s="49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>
      <c r="A2" s="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>
      <c r="A5" s="19" t="s">
        <v>4</v>
      </c>
      <c r="B5" s="19" t="s">
        <v>3</v>
      </c>
    </row>
    <row r="6" spans="1:13">
      <c r="A6" s="20">
        <f>IF(结果汇总表!A9="","",AVERAGE(结果汇总表!B9:F9))</f>
        <v>3.4266666666666667</v>
      </c>
      <c r="B6" s="21">
        <f>IF(评分表结果!B3="","",评分表结果!B4)</f>
        <v>3000</v>
      </c>
    </row>
    <row r="7" spans="1:13">
      <c r="A7" s="20">
        <f>IF(结果汇总表!A10="","",AVERAGE(结果汇总表!B10:F10))</f>
        <v>4.0666666666666673</v>
      </c>
      <c r="B7" s="21">
        <f>IF(评分表结果!C3="","",评分表结果!C4)</f>
        <v>5000</v>
      </c>
    </row>
    <row r="8" spans="1:13">
      <c r="A8" s="20">
        <f>IF(结果汇总表!A11="","",AVERAGE(结果汇总表!B11:F11))</f>
        <v>2.7600000000000002</v>
      </c>
      <c r="B8" s="21">
        <f>IF(评分表结果!D3="","",评分表结果!D4)</f>
        <v>10000</v>
      </c>
    </row>
    <row r="9" spans="1:13">
      <c r="A9" s="20">
        <f>IF(结果汇总表!A12="","",AVERAGE(结果汇总表!B12:F12))</f>
        <v>2.88</v>
      </c>
      <c r="B9" s="21">
        <f>IF(评分表结果!E3="","",评分表结果!E4)</f>
        <v>1000</v>
      </c>
    </row>
    <row r="10" spans="1:13">
      <c r="A10" s="20">
        <f>IF(结果汇总表!A13="","",AVERAGE(结果汇总表!B13:F13))</f>
        <v>3</v>
      </c>
      <c r="B10" s="21">
        <f>IF(评分表结果!F3="","",评分表结果!F4)</f>
        <v>10000</v>
      </c>
    </row>
    <row r="11" spans="1:13">
      <c r="A11" s="20" t="str">
        <f>IF(结果汇总表!A14="","",AVERAGE(结果汇总表!B14:F14))</f>
        <v/>
      </c>
      <c r="B11" s="21" t="str">
        <f>IF(评分表结果!G3="","",评分表结果!G4)</f>
        <v/>
      </c>
    </row>
    <row r="12" spans="1:13">
      <c r="A12" s="20" t="str">
        <f>IF(结果汇总表!A15="","",AVERAGE(结果汇总表!B15:F15))</f>
        <v/>
      </c>
      <c r="B12" s="21" t="str">
        <f>IF(评分表结果!H3="","",评分表结果!H4)</f>
        <v/>
      </c>
    </row>
    <row r="13" spans="1:13">
      <c r="A13" s="20" t="str">
        <f>IF(结果汇总表!A16="","",AVERAGE(结果汇总表!B16:F16))</f>
        <v/>
      </c>
      <c r="B13" s="21" t="str">
        <f>IF(评分表结果!I3="","",评分表结果!I4)</f>
        <v/>
      </c>
    </row>
    <row r="14" spans="1:13">
      <c r="A14" s="20" t="str">
        <f>IF(结果汇总表!A17="","",AVERAGE(结果汇总表!B17:F17))</f>
        <v/>
      </c>
      <c r="B14" s="21" t="str">
        <f>IF(评分表结果!J3="","",评分表结果!J4)</f>
        <v/>
      </c>
    </row>
    <row r="15" spans="1:13">
      <c r="A15" s="20" t="str">
        <f>IF(结果汇总表!A18="","",AVERAGE(结果汇总表!B18:F18))</f>
        <v/>
      </c>
      <c r="B15" s="21"/>
    </row>
    <row r="16" spans="1:13">
      <c r="A16" s="20" t="str">
        <f>IF(结果汇总表!A19="","",AVERAGE(结果汇总表!B19:F19))</f>
        <v/>
      </c>
      <c r="B16" s="21" t="str">
        <f>IF(评分表结果!L3="","",评分表结果!L4)</f>
        <v/>
      </c>
    </row>
    <row r="17" spans="1:2">
      <c r="A17" s="20" t="str">
        <f>IF(结果汇总表!A20="","",AVERAGE(结果汇总表!B20:F20))</f>
        <v/>
      </c>
      <c r="B17" s="21" t="str">
        <f>IF(评分表结果!M3="","",评分表结果!M4)</f>
        <v/>
      </c>
    </row>
    <row r="18" spans="1:2">
      <c r="A18" s="20" t="str">
        <f>IF(结果汇总表!A21="","",AVERAGE(结果汇总表!B21:F21))</f>
        <v/>
      </c>
      <c r="B18" s="21" t="str">
        <f>IF(评分表结果!N3="","",评分表结果!N4)</f>
        <v/>
      </c>
    </row>
    <row r="19" spans="1:2">
      <c r="A19" s="20" t="str">
        <f>IF(结果汇总表!A22="","",AVERAGE(结果汇总表!B22:F22))</f>
        <v/>
      </c>
      <c r="B19" s="21" t="str">
        <f>IF(评分表结果!O3="","",评分表结果!O4)</f>
        <v/>
      </c>
    </row>
    <row r="20" spans="1:2">
      <c r="A20" s="20" t="str">
        <f>IF(结果汇总表!A23="","",AVERAGE(结果汇总表!B23:F23))</f>
        <v/>
      </c>
      <c r="B20" s="21" t="str">
        <f>IF(评分表结果!P3="","",评分表结果!P4)</f>
        <v/>
      </c>
    </row>
    <row r="21" spans="1:2">
      <c r="A21" s="20" t="str">
        <f>IF(结果汇总表!A24="","",AVERAGE(结果汇总表!B24:F24))</f>
        <v/>
      </c>
      <c r="B21" s="21" t="str">
        <f>IF(评分表结果!Q3="","",评分表结果!Q4)</f>
        <v/>
      </c>
    </row>
    <row r="22" spans="1:2">
      <c r="A22" s="20" t="str">
        <f>IF(结果汇总表!A25="","",AVERAGE(结果汇总表!B25:F25))</f>
        <v/>
      </c>
      <c r="B22" s="21" t="str">
        <f>IF(评分表结果!R3="","",评分表结果!R4)</f>
        <v/>
      </c>
    </row>
    <row r="23" spans="1:2">
      <c r="A23" s="20" t="str">
        <f>IF(结果汇总表!A26="","",AVERAGE(结果汇总表!B26:F26))</f>
        <v/>
      </c>
      <c r="B23" s="21" t="str">
        <f>IF(评分表结果!S3="","",评分表结果!S4)</f>
        <v/>
      </c>
    </row>
    <row r="24" spans="1:2">
      <c r="A24" s="20" t="str">
        <f>IF(结果汇总表!A27="","",AVERAGE(结果汇总表!B27:F27))</f>
        <v/>
      </c>
      <c r="B24" s="21" t="str">
        <f>IF(评分表结果!T3="","",评分表结果!T4)</f>
        <v/>
      </c>
    </row>
    <row r="25" spans="1:2">
      <c r="A25" s="20" t="str">
        <f>IF(结果汇总表!A28="","",AVERAGE(结果汇总表!B28:F28))</f>
        <v/>
      </c>
      <c r="B25" s="21" t="str">
        <f>IF(评分表结果!U3="","",评分表结果!U4)</f>
        <v/>
      </c>
    </row>
    <row r="26" spans="1:2">
      <c r="A26" s="20" t="str">
        <f>IF(结果汇总表!A29="","",AVERAGE(结果汇总表!B29:F29))</f>
        <v/>
      </c>
      <c r="B26" s="21" t="str">
        <f>IF(评分表结果!V3="","",评分表结果!V4)</f>
        <v/>
      </c>
    </row>
    <row r="27" spans="1:2">
      <c r="A27" s="20" t="str">
        <f>IF(结果汇总表!A30="","",AVERAGE(结果汇总表!B30:F30))</f>
        <v/>
      </c>
      <c r="B27" s="21" t="str">
        <f>IF(评分表结果!W3="","",评分表结果!W4)</f>
        <v/>
      </c>
    </row>
    <row r="28" spans="1:2">
      <c r="A28" s="20" t="str">
        <f>IF(结果汇总表!A31="","",AVERAGE(结果汇总表!B31:F31))</f>
        <v/>
      </c>
      <c r="B28" s="21" t="str">
        <f>IF(评分表结果!X3="","",评分表结果!X4)</f>
        <v/>
      </c>
    </row>
    <row r="29" spans="1:2">
      <c r="A29" s="20" t="str">
        <f>IF(结果汇总表!A32="","",AVERAGE(结果汇总表!B32:F32))</f>
        <v/>
      </c>
      <c r="B29" s="21" t="str">
        <f>IF(评分表结果!Y3="","",评分表结果!Y4)</f>
        <v/>
      </c>
    </row>
    <row r="30" spans="1:2">
      <c r="A30" s="20" t="str">
        <f>IF(结果汇总表!A33="","",AVERAGE(结果汇总表!B33:F33))</f>
        <v/>
      </c>
      <c r="B30" s="21" t="str">
        <f>IF(评分表结果!Z3="","",评分表结果!Z4)</f>
        <v/>
      </c>
    </row>
    <row r="31" spans="1:2">
      <c r="A31" s="20" t="str">
        <f>IF(结果汇总表!A34="","",AVERAGE(结果汇总表!B34:F34))</f>
        <v/>
      </c>
      <c r="B31" s="21" t="str">
        <f>IF(评分表结果!AA3="","",评分表结果!AA4)</f>
        <v/>
      </c>
    </row>
    <row r="32" spans="1:2">
      <c r="A32" s="20" t="str">
        <f>IF(结果汇总表!A35="","",AVERAGE(结果汇总表!B35:F35))</f>
        <v/>
      </c>
      <c r="B32" s="21" t="str">
        <f>IF(评分表结果!AB3="","",评分表结果!AB4)</f>
        <v/>
      </c>
    </row>
    <row r="33" spans="1:2">
      <c r="A33" s="20" t="str">
        <f>IF(结果汇总表!A36="","",AVERAGE(结果汇总表!B36:F36))</f>
        <v/>
      </c>
      <c r="B33" s="21" t="str">
        <f>IF(评分表结果!AC3="","",评分表结果!AC4)</f>
        <v/>
      </c>
    </row>
    <row r="34" spans="1:2">
      <c r="A34" s="20" t="str">
        <f>IF(结果汇总表!A37="","",AVERAGE(结果汇总表!B37:F37))</f>
        <v/>
      </c>
      <c r="B34" s="21" t="str">
        <f>IF(评分表结果!AD3="","",评分表结果!AD4)</f>
        <v/>
      </c>
    </row>
    <row r="35" spans="1:2">
      <c r="A35" s="20" t="str">
        <f>IF(结果汇总表!A38="","",AVERAGE(结果汇总表!B38:F38))</f>
        <v/>
      </c>
      <c r="B35" s="21" t="str">
        <f>IF(评分表结果!AE3="","",评分表结果!AE4)</f>
        <v/>
      </c>
    </row>
  </sheetData>
  <sheetProtection sheet="1" scenarios="1"/>
  <mergeCells count="1">
    <mergeCell ref="A1:M4"/>
  </mergeCells>
  <phoneticPr fontId="13" type="noConversion"/>
  <pageMargins left="0.7" right="0.7" top="0.75" bottom="0.75" header="0.3" footer="0.3"/>
  <pageSetup paperSize="9" orientation="portrait" horizontalDpi="0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4"/>
  <sheetViews>
    <sheetView showGridLines="0" topLeftCell="D1" workbookViewId="0">
      <selection activeCell="Y17" sqref="Y17"/>
    </sheetView>
  </sheetViews>
  <sheetFormatPr baseColWidth="10" defaultColWidth="9.1640625" defaultRowHeight="14"/>
  <cols>
    <col min="1" max="3" width="0" hidden="1" customWidth="1"/>
    <col min="4" max="4" width="37" customWidth="1"/>
    <col min="6" max="13" width="0" hidden="1" customWidth="1"/>
    <col min="14" max="20" width="9.1640625" style="23"/>
  </cols>
  <sheetData>
    <row r="1" spans="1:23" ht="14" customHeight="1">
      <c r="D1" s="40" t="s">
        <v>50</v>
      </c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39"/>
      <c r="T1" s="39"/>
      <c r="U1" s="39"/>
      <c r="V1" s="39"/>
      <c r="W1" s="39"/>
    </row>
    <row r="2" spans="1:23"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39"/>
      <c r="T2" s="39"/>
      <c r="U2" s="39"/>
      <c r="V2" s="39"/>
      <c r="W2" s="39"/>
    </row>
    <row r="3" spans="1:23">
      <c r="D3" t="s">
        <v>49</v>
      </c>
    </row>
    <row r="4" spans="1:23">
      <c r="B4">
        <v>0</v>
      </c>
      <c r="F4" t="str">
        <f>结果汇总表!B8</f>
        <v>人员</v>
      </c>
      <c r="G4" t="str">
        <f>结果汇总表!C8</f>
        <v>事工</v>
      </c>
      <c r="H4" t="str">
        <f>结果汇总表!D8</f>
        <v>教义</v>
      </c>
      <c r="I4" t="str">
        <f>结果汇总表!E8</f>
        <v>方法</v>
      </c>
      <c r="J4" t="str">
        <f>结果汇总表!F8</f>
        <v>匹配</v>
      </c>
      <c r="K4" t="str">
        <f>结果汇总表!G8</f>
        <v>知识</v>
      </c>
      <c r="O4" s="23" t="str">
        <f>F4</f>
        <v>人员</v>
      </c>
      <c r="P4" s="23" t="str">
        <f t="shared" ref="P4:T4" si="0">G4</f>
        <v>事工</v>
      </c>
      <c r="Q4" s="23" t="str">
        <f t="shared" si="0"/>
        <v>教义</v>
      </c>
      <c r="R4" s="23" t="str">
        <f t="shared" si="0"/>
        <v>方法</v>
      </c>
      <c r="S4" s="23" t="str">
        <f t="shared" si="0"/>
        <v>匹配</v>
      </c>
      <c r="T4" s="23" t="str">
        <f t="shared" si="0"/>
        <v>知识</v>
      </c>
    </row>
    <row r="5" spans="1:23">
      <c r="A5" t="str">
        <f>IF(E5&lt;&gt;"","X","")</f>
        <v>X</v>
      </c>
      <c r="B5">
        <f>IF(A5="X",B4+1,B4)</f>
        <v>1</v>
      </c>
      <c r="C5">
        <f>IF(B5=B4,"",B5)</f>
        <v>1</v>
      </c>
      <c r="D5" s="11" t="str">
        <f>结果汇总表!A9</f>
        <v>机会 1</v>
      </c>
      <c r="E5" s="33" t="s">
        <v>5</v>
      </c>
      <c r="F5" s="24">
        <f>结果汇总表!B9</f>
        <v>4.2</v>
      </c>
      <c r="G5" s="24">
        <f>结果汇总表!C9</f>
        <v>3.3333333333333335</v>
      </c>
      <c r="H5" s="24">
        <f>结果汇总表!D9</f>
        <v>3.6</v>
      </c>
      <c r="I5" s="24">
        <f>结果汇总表!E9</f>
        <v>3</v>
      </c>
      <c r="J5" s="24">
        <f>结果汇总表!F9</f>
        <v>3</v>
      </c>
      <c r="K5" s="24">
        <f>结果汇总表!G9</f>
        <v>2.4</v>
      </c>
      <c r="M5">
        <v>1</v>
      </c>
      <c r="N5" s="23" t="str">
        <f>IF(ISERROR(VLOOKUP($M5,$C$5:$K$34,2,FALSE)),"",VLOOKUP($M5,$C$5:$K$34,2,FALSE))</f>
        <v>机会 1</v>
      </c>
      <c r="O5" s="25">
        <f>IF(ISERROR(VLOOKUP($M5,$C$5:$K$34,4,FALSE)),"",VLOOKUP($M5,$C$5:$K$34,4,FALSE))</f>
        <v>4.2</v>
      </c>
      <c r="P5" s="25">
        <f>IF(ISERROR(VLOOKUP($M5,$C$5:$K$34,5,FALSE)),"",VLOOKUP($M5,$C$5:$K$34,5,FALSE))</f>
        <v>3.3333333333333335</v>
      </c>
      <c r="Q5" s="25">
        <f>IF(ISERROR(VLOOKUP($M5,$C$5:$K$34,6,FALSE)),"",VLOOKUP($M5,$C$5:$K$34,6,FALSE))</f>
        <v>3.6</v>
      </c>
      <c r="R5" s="25">
        <f>IF(ISERROR(VLOOKUP($M5,$C$5:$K$34,7,FALSE)),"",VLOOKUP($M5,$C$5:$K$34,7,FALSE))</f>
        <v>3</v>
      </c>
      <c r="S5" s="25">
        <f>IF(ISERROR(VLOOKUP($M5,$C$5:$K$34,8,FALSE)),"",VLOOKUP($M5,$C$5:$K$34,8,FALSE))</f>
        <v>3</v>
      </c>
      <c r="T5" s="25">
        <f>IF(ISERROR(VLOOKUP($M5,$C$5:$K$34,9,FALSE)),"",VLOOKUP($M5,$C$5:$K$34,9,FALSE))</f>
        <v>2.4</v>
      </c>
    </row>
    <row r="6" spans="1:23">
      <c r="A6" t="str">
        <f t="shared" ref="A6:A34" si="1">IF(E6&lt;&gt;"","X","")</f>
        <v>X</v>
      </c>
      <c r="B6">
        <f t="shared" ref="B6:B34" si="2">IF(A6="X",B5+1,B5)</f>
        <v>2</v>
      </c>
      <c r="C6">
        <f t="shared" ref="C6:C34" si="3">IF(B6=B5,"",B6)</f>
        <v>2</v>
      </c>
      <c r="D6" s="11" t="str">
        <f>结果汇总表!A10</f>
        <v>机会 2</v>
      </c>
      <c r="E6" s="33" t="s">
        <v>5</v>
      </c>
      <c r="F6" s="24">
        <f>结果汇总表!B10</f>
        <v>3.2</v>
      </c>
      <c r="G6" s="24">
        <f>结果汇总表!C10</f>
        <v>4.666666666666667</v>
      </c>
      <c r="H6" s="24">
        <f>结果汇总表!D10</f>
        <v>3.8</v>
      </c>
      <c r="I6" s="24">
        <f>结果汇总表!E10</f>
        <v>4</v>
      </c>
      <c r="J6" s="24">
        <f>结果汇总表!F10</f>
        <v>4.666666666666667</v>
      </c>
      <c r="K6" s="24">
        <f>结果汇总表!G10</f>
        <v>4.8</v>
      </c>
      <c r="M6">
        <v>2</v>
      </c>
      <c r="N6" s="23" t="str">
        <f t="shared" ref="N6:N9" si="4">IF(ISERROR(VLOOKUP($M6,$C$5:$K$34,2,FALSE)),"",VLOOKUP($M6,$C$5:$K$34,2,FALSE))</f>
        <v>机会 2</v>
      </c>
      <c r="O6" s="25">
        <f t="shared" ref="O6:O9" si="5">IF(ISERROR(VLOOKUP($M6,$C$5:$K$34,4,FALSE)),"",VLOOKUP($M6,$C$5:$K$34,4,FALSE))</f>
        <v>3.2</v>
      </c>
      <c r="P6" s="25">
        <f t="shared" ref="P6:P9" si="6">IF(ISERROR(VLOOKUP($M6,$C$5:$K$34,5,FALSE)),"",VLOOKUP($M6,$C$5:$K$34,5,FALSE))</f>
        <v>4.666666666666667</v>
      </c>
      <c r="Q6" s="25">
        <f t="shared" ref="Q6:Q9" si="7">IF(ISERROR(VLOOKUP($M6,$C$5:$K$34,6,FALSE)),"",VLOOKUP($M6,$C$5:$K$34,6,FALSE))</f>
        <v>3.8</v>
      </c>
      <c r="R6" s="25">
        <f t="shared" ref="R6:R9" si="8">IF(ISERROR(VLOOKUP($M6,$C$5:$K$34,7,FALSE)),"",VLOOKUP($M6,$C$5:$K$34,7,FALSE))</f>
        <v>4</v>
      </c>
      <c r="S6" s="25">
        <f t="shared" ref="S6:S9" si="9">IF(ISERROR(VLOOKUP($M6,$C$5:$K$34,8,FALSE)),"",VLOOKUP($M6,$C$5:$K$34,8,FALSE))</f>
        <v>4.666666666666667</v>
      </c>
      <c r="T6" s="25">
        <f t="shared" ref="T6:T9" si="10">IF(ISERROR(VLOOKUP($M6,$C$5:$K$34,9,FALSE)),"",VLOOKUP($M6,$C$5:$K$34,9,FALSE))</f>
        <v>4.8</v>
      </c>
    </row>
    <row r="7" spans="1:23">
      <c r="A7" t="str">
        <f t="shared" si="1"/>
        <v>X</v>
      </c>
      <c r="B7">
        <f t="shared" si="2"/>
        <v>3</v>
      </c>
      <c r="C7">
        <f t="shared" si="3"/>
        <v>3</v>
      </c>
      <c r="D7" s="11" t="str">
        <f>结果汇总表!A11</f>
        <v>机会 3</v>
      </c>
      <c r="E7" s="33" t="s">
        <v>5</v>
      </c>
      <c r="F7" s="24">
        <f>结果汇总表!B11</f>
        <v>3.4</v>
      </c>
      <c r="G7" s="24">
        <f>结果汇总表!C11</f>
        <v>2.6666666666666665</v>
      </c>
      <c r="H7" s="24">
        <f>结果汇总表!D11</f>
        <v>3.4</v>
      </c>
      <c r="I7" s="24">
        <f>结果汇总表!E11</f>
        <v>1.3333333333333333</v>
      </c>
      <c r="J7" s="24">
        <f>结果汇总表!F11</f>
        <v>3</v>
      </c>
      <c r="K7" s="24">
        <f>结果汇总表!G11</f>
        <v>3.2</v>
      </c>
      <c r="M7">
        <v>3</v>
      </c>
      <c r="N7" s="23" t="str">
        <f t="shared" si="4"/>
        <v>机会 3</v>
      </c>
      <c r="O7" s="25">
        <f t="shared" si="5"/>
        <v>3.4</v>
      </c>
      <c r="P7" s="25">
        <f t="shared" si="6"/>
        <v>2.6666666666666665</v>
      </c>
      <c r="Q7" s="25">
        <f t="shared" si="7"/>
        <v>3.4</v>
      </c>
      <c r="R7" s="25">
        <f t="shared" si="8"/>
        <v>1.3333333333333333</v>
      </c>
      <c r="S7" s="25">
        <f t="shared" si="9"/>
        <v>3</v>
      </c>
      <c r="T7" s="25">
        <f t="shared" si="10"/>
        <v>3.2</v>
      </c>
    </row>
    <row r="8" spans="1:23">
      <c r="A8" t="str">
        <f t="shared" si="1"/>
        <v>X</v>
      </c>
      <c r="B8">
        <f t="shared" si="2"/>
        <v>4</v>
      </c>
      <c r="C8">
        <f t="shared" si="3"/>
        <v>4</v>
      </c>
      <c r="D8" s="11" t="str">
        <f>结果汇总表!A12</f>
        <v>机会 4</v>
      </c>
      <c r="E8" s="33" t="s">
        <v>5</v>
      </c>
      <c r="F8" s="24">
        <f>结果汇总表!B12</f>
        <v>3</v>
      </c>
      <c r="G8" s="24">
        <f>结果汇总表!C12</f>
        <v>2.3333333333333335</v>
      </c>
      <c r="H8" s="24">
        <f>结果汇总表!D12</f>
        <v>2.4</v>
      </c>
      <c r="I8" s="24">
        <f>结果汇总表!E12</f>
        <v>2.6666666666666665</v>
      </c>
      <c r="J8" s="24">
        <f>结果汇总表!F12</f>
        <v>4</v>
      </c>
      <c r="K8" s="24">
        <f>结果汇总表!G12</f>
        <v>3</v>
      </c>
      <c r="M8">
        <v>4</v>
      </c>
      <c r="N8" s="23" t="str">
        <f t="shared" si="4"/>
        <v>机会 4</v>
      </c>
      <c r="O8" s="26">
        <f t="shared" si="5"/>
        <v>3</v>
      </c>
      <c r="P8" s="26">
        <f t="shared" si="6"/>
        <v>2.3333333333333335</v>
      </c>
      <c r="Q8" s="26">
        <f t="shared" si="7"/>
        <v>2.4</v>
      </c>
      <c r="R8" s="26">
        <f t="shared" si="8"/>
        <v>2.6666666666666665</v>
      </c>
      <c r="S8" s="26">
        <f t="shared" si="9"/>
        <v>4</v>
      </c>
      <c r="T8" s="26">
        <f t="shared" si="10"/>
        <v>3</v>
      </c>
    </row>
    <row r="9" spans="1:23">
      <c r="A9" t="str">
        <f t="shared" si="1"/>
        <v>X</v>
      </c>
      <c r="B9">
        <f t="shared" si="2"/>
        <v>5</v>
      </c>
      <c r="C9">
        <f t="shared" si="3"/>
        <v>5</v>
      </c>
      <c r="D9" s="11" t="str">
        <f>结果汇总表!A13</f>
        <v>机会 5</v>
      </c>
      <c r="E9" s="33" t="s">
        <v>48</v>
      </c>
      <c r="F9" s="24">
        <f>结果汇总表!B13</f>
        <v>5</v>
      </c>
      <c r="G9" s="24">
        <f>结果汇总表!C13</f>
        <v>5</v>
      </c>
      <c r="H9" s="24">
        <f>结果汇总表!D13</f>
        <v>5</v>
      </c>
      <c r="I9" s="24">
        <f>结果汇总表!E13</f>
        <v>0</v>
      </c>
      <c r="J9" s="24">
        <f>结果汇总表!F13</f>
        <v>0</v>
      </c>
      <c r="K9" s="24">
        <f>结果汇总表!G13</f>
        <v>3</v>
      </c>
      <c r="M9">
        <v>5</v>
      </c>
      <c r="N9" s="23" t="str">
        <f t="shared" si="4"/>
        <v>机会 5</v>
      </c>
      <c r="O9" s="26">
        <f t="shared" si="5"/>
        <v>5</v>
      </c>
      <c r="P9" s="26">
        <f t="shared" si="6"/>
        <v>5</v>
      </c>
      <c r="Q9" s="26">
        <f t="shared" si="7"/>
        <v>5</v>
      </c>
      <c r="R9" s="26">
        <f t="shared" si="8"/>
        <v>0</v>
      </c>
      <c r="S9" s="26">
        <f t="shared" si="9"/>
        <v>0</v>
      </c>
      <c r="T9" s="26">
        <f t="shared" si="10"/>
        <v>3</v>
      </c>
    </row>
    <row r="10" spans="1:23">
      <c r="A10" t="str">
        <f t="shared" si="1"/>
        <v/>
      </c>
      <c r="B10">
        <f t="shared" si="2"/>
        <v>5</v>
      </c>
      <c r="C10" t="str">
        <f t="shared" si="3"/>
        <v/>
      </c>
      <c r="D10" s="11" t="str">
        <f>结果汇总表!A14</f>
        <v/>
      </c>
      <c r="E10" s="33"/>
      <c r="F10" s="24" t="str">
        <f>结果汇总表!B14</f>
        <v/>
      </c>
      <c r="G10" s="24" t="str">
        <f>结果汇总表!C14</f>
        <v/>
      </c>
      <c r="H10" s="24" t="str">
        <f>结果汇总表!D14</f>
        <v/>
      </c>
      <c r="I10" s="24" t="str">
        <f>结果汇总表!E14</f>
        <v/>
      </c>
      <c r="J10" s="24" t="str">
        <f>结果汇总表!F14</f>
        <v/>
      </c>
      <c r="K10" s="24" t="str">
        <f>结果汇总表!G14</f>
        <v/>
      </c>
    </row>
    <row r="11" spans="1:23">
      <c r="A11" t="str">
        <f t="shared" si="1"/>
        <v/>
      </c>
      <c r="B11">
        <f t="shared" si="2"/>
        <v>5</v>
      </c>
      <c r="C11" t="str">
        <f t="shared" si="3"/>
        <v/>
      </c>
      <c r="D11" s="11" t="str">
        <f>结果汇总表!A15</f>
        <v/>
      </c>
      <c r="E11" s="33"/>
      <c r="F11" s="24" t="str">
        <f>结果汇总表!B15</f>
        <v/>
      </c>
      <c r="G11" s="24" t="str">
        <f>结果汇总表!C15</f>
        <v/>
      </c>
      <c r="H11" s="24" t="str">
        <f>结果汇总表!D15</f>
        <v/>
      </c>
      <c r="I11" s="24" t="str">
        <f>结果汇总表!E15</f>
        <v/>
      </c>
      <c r="J11" s="24" t="str">
        <f>结果汇总表!F15</f>
        <v/>
      </c>
      <c r="K11" s="24" t="str">
        <f>结果汇总表!G15</f>
        <v/>
      </c>
    </row>
    <row r="12" spans="1:23">
      <c r="A12" t="str">
        <f t="shared" si="1"/>
        <v/>
      </c>
      <c r="B12">
        <f t="shared" si="2"/>
        <v>5</v>
      </c>
      <c r="C12" t="str">
        <f t="shared" si="3"/>
        <v/>
      </c>
      <c r="D12" s="11" t="str">
        <f>结果汇总表!A16</f>
        <v/>
      </c>
      <c r="E12" s="33"/>
      <c r="F12" s="24" t="str">
        <f>结果汇总表!B16</f>
        <v/>
      </c>
      <c r="G12" s="24" t="str">
        <f>结果汇总表!C16</f>
        <v/>
      </c>
      <c r="H12" s="24" t="str">
        <f>结果汇总表!D16</f>
        <v/>
      </c>
      <c r="I12" s="24" t="str">
        <f>结果汇总表!E16</f>
        <v/>
      </c>
      <c r="J12" s="24" t="str">
        <f>结果汇总表!F16</f>
        <v/>
      </c>
      <c r="K12" s="24" t="str">
        <f>结果汇总表!G16</f>
        <v/>
      </c>
    </row>
    <row r="13" spans="1:23">
      <c r="A13" t="str">
        <f t="shared" si="1"/>
        <v/>
      </c>
      <c r="B13">
        <f t="shared" si="2"/>
        <v>5</v>
      </c>
      <c r="C13" t="str">
        <f t="shared" si="3"/>
        <v/>
      </c>
      <c r="D13" s="11" t="str">
        <f>结果汇总表!A17</f>
        <v/>
      </c>
      <c r="E13" s="33"/>
      <c r="F13" s="24" t="str">
        <f>结果汇总表!B17</f>
        <v/>
      </c>
      <c r="G13" s="24" t="str">
        <f>结果汇总表!C17</f>
        <v/>
      </c>
      <c r="H13" s="24" t="str">
        <f>结果汇总表!D17</f>
        <v/>
      </c>
      <c r="I13" s="24" t="str">
        <f>结果汇总表!E17</f>
        <v/>
      </c>
      <c r="J13" s="24" t="str">
        <f>结果汇总表!F17</f>
        <v/>
      </c>
      <c r="K13" s="24" t="str">
        <f>结果汇总表!G17</f>
        <v/>
      </c>
    </row>
    <row r="14" spans="1:23">
      <c r="A14" t="str">
        <f t="shared" si="1"/>
        <v/>
      </c>
      <c r="B14">
        <f t="shared" si="2"/>
        <v>5</v>
      </c>
      <c r="C14" t="str">
        <f t="shared" si="3"/>
        <v/>
      </c>
      <c r="D14" s="11" t="str">
        <f>结果汇总表!A18</f>
        <v/>
      </c>
      <c r="E14" s="33"/>
      <c r="F14" s="24" t="str">
        <f>结果汇总表!B18</f>
        <v/>
      </c>
      <c r="G14" s="24" t="str">
        <f>结果汇总表!C18</f>
        <v/>
      </c>
      <c r="H14" s="24" t="str">
        <f>结果汇总表!D18</f>
        <v/>
      </c>
      <c r="I14" s="24" t="str">
        <f>结果汇总表!E18</f>
        <v/>
      </c>
      <c r="J14" s="24" t="str">
        <f>结果汇总表!F18</f>
        <v/>
      </c>
      <c r="K14" s="24" t="str">
        <f>结果汇总表!G18</f>
        <v/>
      </c>
    </row>
    <row r="15" spans="1:23">
      <c r="A15" t="str">
        <f t="shared" si="1"/>
        <v/>
      </c>
      <c r="B15">
        <f t="shared" si="2"/>
        <v>5</v>
      </c>
      <c r="C15" t="str">
        <f t="shared" si="3"/>
        <v/>
      </c>
      <c r="D15" s="11" t="str">
        <f>结果汇总表!A19</f>
        <v/>
      </c>
      <c r="E15" s="33"/>
      <c r="F15" s="24" t="str">
        <f>结果汇总表!B19</f>
        <v/>
      </c>
      <c r="G15" s="24" t="str">
        <f>结果汇总表!C19</f>
        <v/>
      </c>
      <c r="H15" s="24" t="str">
        <f>结果汇总表!D19</f>
        <v/>
      </c>
      <c r="I15" s="24" t="str">
        <f>结果汇总表!E19</f>
        <v/>
      </c>
      <c r="J15" s="24" t="str">
        <f>结果汇总表!F19</f>
        <v/>
      </c>
      <c r="K15" s="24" t="str">
        <f>结果汇总表!G19</f>
        <v/>
      </c>
    </row>
    <row r="16" spans="1:23">
      <c r="A16" t="str">
        <f t="shared" si="1"/>
        <v/>
      </c>
      <c r="B16">
        <f t="shared" si="2"/>
        <v>5</v>
      </c>
      <c r="C16" t="str">
        <f t="shared" si="3"/>
        <v/>
      </c>
      <c r="D16" s="11" t="str">
        <f>结果汇总表!A20</f>
        <v/>
      </c>
      <c r="E16" s="33"/>
      <c r="F16" s="24" t="str">
        <f>结果汇总表!B20</f>
        <v/>
      </c>
      <c r="G16" s="24" t="str">
        <f>结果汇总表!C20</f>
        <v/>
      </c>
      <c r="H16" s="24" t="str">
        <f>结果汇总表!D20</f>
        <v/>
      </c>
      <c r="I16" s="24" t="str">
        <f>结果汇总表!E20</f>
        <v/>
      </c>
      <c r="J16" s="24" t="str">
        <f>结果汇总表!F20</f>
        <v/>
      </c>
      <c r="K16" s="24" t="str">
        <f>结果汇总表!G20</f>
        <v/>
      </c>
    </row>
    <row r="17" spans="1:11">
      <c r="A17" t="str">
        <f t="shared" si="1"/>
        <v/>
      </c>
      <c r="B17">
        <f t="shared" si="2"/>
        <v>5</v>
      </c>
      <c r="C17" t="str">
        <f t="shared" si="3"/>
        <v/>
      </c>
      <c r="D17" s="11" t="str">
        <f>结果汇总表!A21</f>
        <v/>
      </c>
      <c r="E17" s="33"/>
      <c r="F17" s="24" t="str">
        <f>结果汇总表!B21</f>
        <v/>
      </c>
      <c r="G17" s="24" t="str">
        <f>结果汇总表!C21</f>
        <v/>
      </c>
      <c r="H17" s="24" t="str">
        <f>结果汇总表!D21</f>
        <v/>
      </c>
      <c r="I17" s="24" t="str">
        <f>结果汇总表!E21</f>
        <v/>
      </c>
      <c r="J17" s="24" t="str">
        <f>结果汇总表!F21</f>
        <v/>
      </c>
      <c r="K17" s="24" t="str">
        <f>结果汇总表!G21</f>
        <v/>
      </c>
    </row>
    <row r="18" spans="1:11">
      <c r="A18" t="str">
        <f t="shared" si="1"/>
        <v/>
      </c>
      <c r="B18">
        <f t="shared" si="2"/>
        <v>5</v>
      </c>
      <c r="C18" t="str">
        <f t="shared" si="3"/>
        <v/>
      </c>
      <c r="D18" s="11" t="str">
        <f>结果汇总表!A22</f>
        <v/>
      </c>
      <c r="E18" s="33"/>
      <c r="F18" s="24" t="str">
        <f>结果汇总表!B22</f>
        <v/>
      </c>
      <c r="G18" s="24" t="str">
        <f>结果汇总表!C22</f>
        <v/>
      </c>
      <c r="H18" s="24" t="str">
        <f>结果汇总表!D22</f>
        <v/>
      </c>
      <c r="I18" s="24" t="str">
        <f>结果汇总表!E22</f>
        <v/>
      </c>
      <c r="J18" s="24" t="str">
        <f>结果汇总表!F22</f>
        <v/>
      </c>
      <c r="K18" s="24" t="str">
        <f>结果汇总表!G22</f>
        <v/>
      </c>
    </row>
    <row r="19" spans="1:11">
      <c r="A19" t="str">
        <f t="shared" si="1"/>
        <v/>
      </c>
      <c r="B19">
        <f t="shared" si="2"/>
        <v>5</v>
      </c>
      <c r="C19" t="str">
        <f t="shared" si="3"/>
        <v/>
      </c>
      <c r="D19" s="11" t="str">
        <f>结果汇总表!A23</f>
        <v/>
      </c>
      <c r="E19" s="33"/>
      <c r="F19" s="24" t="str">
        <f>结果汇总表!B23</f>
        <v/>
      </c>
      <c r="G19" s="24" t="str">
        <f>结果汇总表!C23</f>
        <v/>
      </c>
      <c r="H19" s="24" t="str">
        <f>结果汇总表!D23</f>
        <v/>
      </c>
      <c r="I19" s="24" t="str">
        <f>结果汇总表!E23</f>
        <v/>
      </c>
      <c r="J19" s="24" t="str">
        <f>结果汇总表!F23</f>
        <v/>
      </c>
      <c r="K19" s="24" t="str">
        <f>结果汇总表!G23</f>
        <v/>
      </c>
    </row>
    <row r="20" spans="1:11">
      <c r="A20" t="str">
        <f t="shared" si="1"/>
        <v/>
      </c>
      <c r="B20">
        <f t="shared" si="2"/>
        <v>5</v>
      </c>
      <c r="C20" t="str">
        <f t="shared" si="3"/>
        <v/>
      </c>
      <c r="D20" s="11" t="str">
        <f>结果汇总表!A24</f>
        <v/>
      </c>
      <c r="E20" s="33"/>
      <c r="F20" s="24" t="str">
        <f>结果汇总表!B24</f>
        <v/>
      </c>
      <c r="G20" s="24" t="str">
        <f>结果汇总表!C24</f>
        <v/>
      </c>
      <c r="H20" s="24" t="str">
        <f>结果汇总表!D24</f>
        <v/>
      </c>
      <c r="I20" s="24" t="str">
        <f>结果汇总表!E24</f>
        <v/>
      </c>
      <c r="J20" s="24" t="str">
        <f>结果汇总表!F24</f>
        <v/>
      </c>
      <c r="K20" s="24" t="str">
        <f>结果汇总表!G24</f>
        <v/>
      </c>
    </row>
    <row r="21" spans="1:11">
      <c r="A21" t="str">
        <f t="shared" si="1"/>
        <v/>
      </c>
      <c r="B21">
        <f t="shared" si="2"/>
        <v>5</v>
      </c>
      <c r="C21" t="str">
        <f t="shared" si="3"/>
        <v/>
      </c>
      <c r="D21" s="11" t="str">
        <f>结果汇总表!A25</f>
        <v/>
      </c>
      <c r="E21" s="33"/>
      <c r="F21" s="24" t="str">
        <f>结果汇总表!B25</f>
        <v/>
      </c>
      <c r="G21" s="24" t="str">
        <f>结果汇总表!C25</f>
        <v/>
      </c>
      <c r="H21" s="24" t="str">
        <f>结果汇总表!D25</f>
        <v/>
      </c>
      <c r="I21" s="24" t="str">
        <f>结果汇总表!E25</f>
        <v/>
      </c>
      <c r="J21" s="24" t="str">
        <f>结果汇总表!F25</f>
        <v/>
      </c>
      <c r="K21" s="24" t="str">
        <f>结果汇总表!G25</f>
        <v/>
      </c>
    </row>
    <row r="22" spans="1:11">
      <c r="A22" t="str">
        <f t="shared" si="1"/>
        <v/>
      </c>
      <c r="B22">
        <f t="shared" si="2"/>
        <v>5</v>
      </c>
      <c r="C22" t="str">
        <f t="shared" si="3"/>
        <v/>
      </c>
      <c r="D22" s="11" t="str">
        <f>结果汇总表!A26</f>
        <v/>
      </c>
      <c r="E22" s="33"/>
      <c r="F22" s="24" t="str">
        <f>结果汇总表!B26</f>
        <v/>
      </c>
      <c r="G22" s="24" t="str">
        <f>结果汇总表!C26</f>
        <v/>
      </c>
      <c r="H22" s="24" t="str">
        <f>结果汇总表!D26</f>
        <v/>
      </c>
      <c r="I22" s="24" t="str">
        <f>结果汇总表!E26</f>
        <v/>
      </c>
      <c r="J22" s="24" t="str">
        <f>结果汇总表!F26</f>
        <v/>
      </c>
      <c r="K22" s="24" t="str">
        <f>结果汇总表!G26</f>
        <v/>
      </c>
    </row>
    <row r="23" spans="1:11">
      <c r="A23" t="str">
        <f t="shared" si="1"/>
        <v/>
      </c>
      <c r="B23">
        <f t="shared" si="2"/>
        <v>5</v>
      </c>
      <c r="C23" t="str">
        <f t="shared" si="3"/>
        <v/>
      </c>
      <c r="D23" s="11" t="str">
        <f>结果汇总表!A27</f>
        <v/>
      </c>
      <c r="E23" s="33"/>
      <c r="F23" s="24" t="str">
        <f>结果汇总表!B27</f>
        <v/>
      </c>
      <c r="G23" s="24" t="str">
        <f>结果汇总表!C27</f>
        <v/>
      </c>
      <c r="H23" s="24" t="str">
        <f>结果汇总表!D27</f>
        <v/>
      </c>
      <c r="I23" s="24" t="str">
        <f>结果汇总表!E27</f>
        <v/>
      </c>
      <c r="J23" s="24" t="str">
        <f>结果汇总表!F27</f>
        <v/>
      </c>
      <c r="K23" s="24" t="str">
        <f>结果汇总表!G27</f>
        <v/>
      </c>
    </row>
    <row r="24" spans="1:11">
      <c r="A24" t="str">
        <f t="shared" si="1"/>
        <v/>
      </c>
      <c r="B24">
        <f t="shared" si="2"/>
        <v>5</v>
      </c>
      <c r="C24" t="str">
        <f t="shared" si="3"/>
        <v/>
      </c>
      <c r="D24" s="11" t="str">
        <f>结果汇总表!A28</f>
        <v/>
      </c>
      <c r="E24" s="33"/>
      <c r="F24" s="24" t="str">
        <f>结果汇总表!B28</f>
        <v/>
      </c>
      <c r="G24" s="24" t="str">
        <f>结果汇总表!C28</f>
        <v/>
      </c>
      <c r="H24" s="24" t="str">
        <f>结果汇总表!D28</f>
        <v/>
      </c>
      <c r="I24" s="24" t="str">
        <f>结果汇总表!E28</f>
        <v/>
      </c>
      <c r="J24" s="24" t="str">
        <f>结果汇总表!F28</f>
        <v/>
      </c>
      <c r="K24" s="24" t="str">
        <f>结果汇总表!G28</f>
        <v/>
      </c>
    </row>
    <row r="25" spans="1:11">
      <c r="A25" t="str">
        <f t="shared" si="1"/>
        <v/>
      </c>
      <c r="B25">
        <f t="shared" si="2"/>
        <v>5</v>
      </c>
      <c r="C25" t="str">
        <f t="shared" si="3"/>
        <v/>
      </c>
      <c r="D25" s="11" t="str">
        <f>结果汇总表!A29</f>
        <v/>
      </c>
      <c r="E25" s="33"/>
      <c r="F25" s="24" t="str">
        <f>结果汇总表!B29</f>
        <v/>
      </c>
      <c r="G25" s="24" t="str">
        <f>结果汇总表!C29</f>
        <v/>
      </c>
      <c r="H25" s="24" t="str">
        <f>结果汇总表!D29</f>
        <v/>
      </c>
      <c r="I25" s="24" t="str">
        <f>结果汇总表!E29</f>
        <v/>
      </c>
      <c r="J25" s="24" t="str">
        <f>结果汇总表!F29</f>
        <v/>
      </c>
      <c r="K25" s="24" t="str">
        <f>结果汇总表!G29</f>
        <v/>
      </c>
    </row>
    <row r="26" spans="1:11">
      <c r="A26" t="str">
        <f t="shared" si="1"/>
        <v/>
      </c>
      <c r="B26">
        <f t="shared" si="2"/>
        <v>5</v>
      </c>
      <c r="C26" t="str">
        <f t="shared" si="3"/>
        <v/>
      </c>
      <c r="D26" s="11" t="str">
        <f>结果汇总表!A30</f>
        <v/>
      </c>
      <c r="E26" s="33"/>
      <c r="F26" s="24" t="str">
        <f>结果汇总表!B30</f>
        <v/>
      </c>
      <c r="G26" s="24" t="str">
        <f>结果汇总表!C30</f>
        <v/>
      </c>
      <c r="H26" s="24" t="str">
        <f>结果汇总表!D30</f>
        <v/>
      </c>
      <c r="I26" s="24" t="str">
        <f>结果汇总表!E30</f>
        <v/>
      </c>
      <c r="J26" s="24" t="str">
        <f>结果汇总表!F30</f>
        <v/>
      </c>
      <c r="K26" s="24" t="str">
        <f>结果汇总表!G30</f>
        <v/>
      </c>
    </row>
    <row r="27" spans="1:11">
      <c r="A27" t="str">
        <f t="shared" si="1"/>
        <v/>
      </c>
      <c r="B27">
        <f t="shared" si="2"/>
        <v>5</v>
      </c>
      <c r="C27" t="str">
        <f t="shared" si="3"/>
        <v/>
      </c>
      <c r="D27" s="11" t="str">
        <f>结果汇总表!A31</f>
        <v/>
      </c>
      <c r="E27" s="33"/>
      <c r="F27" s="24" t="str">
        <f>结果汇总表!B31</f>
        <v/>
      </c>
      <c r="G27" s="24" t="str">
        <f>结果汇总表!C31</f>
        <v/>
      </c>
      <c r="H27" s="24" t="str">
        <f>结果汇总表!D31</f>
        <v/>
      </c>
      <c r="I27" s="24" t="str">
        <f>结果汇总表!E31</f>
        <v/>
      </c>
      <c r="J27" s="24" t="str">
        <f>结果汇总表!F31</f>
        <v/>
      </c>
      <c r="K27" s="24" t="str">
        <f>结果汇总表!G31</f>
        <v/>
      </c>
    </row>
    <row r="28" spans="1:11">
      <c r="A28" t="str">
        <f t="shared" si="1"/>
        <v/>
      </c>
      <c r="B28">
        <f t="shared" si="2"/>
        <v>5</v>
      </c>
      <c r="C28" t="str">
        <f t="shared" si="3"/>
        <v/>
      </c>
      <c r="D28" s="11" t="str">
        <f>结果汇总表!A32</f>
        <v/>
      </c>
      <c r="E28" s="33"/>
      <c r="F28" s="24" t="str">
        <f>结果汇总表!B32</f>
        <v/>
      </c>
      <c r="G28" s="24" t="str">
        <f>结果汇总表!C32</f>
        <v/>
      </c>
      <c r="H28" s="24" t="str">
        <f>结果汇总表!D32</f>
        <v/>
      </c>
      <c r="I28" s="24" t="str">
        <f>结果汇总表!E32</f>
        <v/>
      </c>
      <c r="J28" s="24" t="str">
        <f>结果汇总表!F32</f>
        <v/>
      </c>
      <c r="K28" s="24" t="str">
        <f>结果汇总表!G32</f>
        <v/>
      </c>
    </row>
    <row r="29" spans="1:11">
      <c r="A29" t="str">
        <f t="shared" si="1"/>
        <v/>
      </c>
      <c r="B29">
        <f t="shared" si="2"/>
        <v>5</v>
      </c>
      <c r="C29" t="str">
        <f t="shared" si="3"/>
        <v/>
      </c>
      <c r="D29" s="11" t="str">
        <f>结果汇总表!A33</f>
        <v/>
      </c>
      <c r="E29" s="33"/>
      <c r="F29" s="24" t="str">
        <f>结果汇总表!B33</f>
        <v/>
      </c>
      <c r="G29" s="24" t="str">
        <f>结果汇总表!C33</f>
        <v/>
      </c>
      <c r="H29" s="24" t="str">
        <f>结果汇总表!D33</f>
        <v/>
      </c>
      <c r="I29" s="24" t="str">
        <f>结果汇总表!E33</f>
        <v/>
      </c>
      <c r="J29" s="24" t="str">
        <f>结果汇总表!F33</f>
        <v/>
      </c>
      <c r="K29" s="24" t="str">
        <f>结果汇总表!G33</f>
        <v/>
      </c>
    </row>
    <row r="30" spans="1:11">
      <c r="A30" t="str">
        <f t="shared" si="1"/>
        <v/>
      </c>
      <c r="B30">
        <f t="shared" si="2"/>
        <v>5</v>
      </c>
      <c r="C30" t="str">
        <f t="shared" si="3"/>
        <v/>
      </c>
      <c r="D30" s="11" t="str">
        <f>结果汇总表!A34</f>
        <v/>
      </c>
      <c r="E30" s="33"/>
      <c r="F30" s="24" t="str">
        <f>结果汇总表!B34</f>
        <v/>
      </c>
      <c r="G30" s="24" t="str">
        <f>结果汇总表!C34</f>
        <v/>
      </c>
      <c r="H30" s="24" t="str">
        <f>结果汇总表!D34</f>
        <v/>
      </c>
      <c r="I30" s="24" t="str">
        <f>结果汇总表!E34</f>
        <v/>
      </c>
      <c r="J30" s="24" t="str">
        <f>结果汇总表!F34</f>
        <v/>
      </c>
      <c r="K30" s="24" t="str">
        <f>结果汇总表!G34</f>
        <v/>
      </c>
    </row>
    <row r="31" spans="1:11">
      <c r="A31" t="str">
        <f t="shared" si="1"/>
        <v/>
      </c>
      <c r="B31">
        <f t="shared" si="2"/>
        <v>5</v>
      </c>
      <c r="C31" t="str">
        <f t="shared" si="3"/>
        <v/>
      </c>
      <c r="D31" s="11" t="str">
        <f>结果汇总表!A35</f>
        <v/>
      </c>
      <c r="E31" s="33"/>
      <c r="F31" s="24" t="str">
        <f>结果汇总表!B35</f>
        <v/>
      </c>
      <c r="G31" s="24" t="str">
        <f>结果汇总表!C35</f>
        <v/>
      </c>
      <c r="H31" s="24" t="str">
        <f>结果汇总表!D35</f>
        <v/>
      </c>
      <c r="I31" s="24" t="str">
        <f>结果汇总表!E35</f>
        <v/>
      </c>
      <c r="J31" s="24" t="str">
        <f>结果汇总表!F35</f>
        <v/>
      </c>
      <c r="K31" s="24" t="str">
        <f>结果汇总表!G35</f>
        <v/>
      </c>
    </row>
    <row r="32" spans="1:11">
      <c r="A32" t="str">
        <f t="shared" si="1"/>
        <v/>
      </c>
      <c r="B32">
        <f t="shared" si="2"/>
        <v>5</v>
      </c>
      <c r="C32" t="str">
        <f t="shared" si="3"/>
        <v/>
      </c>
      <c r="D32" s="11" t="str">
        <f>结果汇总表!A36</f>
        <v/>
      </c>
      <c r="E32" s="33"/>
      <c r="F32" s="24" t="str">
        <f>结果汇总表!B36</f>
        <v/>
      </c>
      <c r="G32" s="24" t="str">
        <f>结果汇总表!C36</f>
        <v/>
      </c>
      <c r="H32" s="24" t="str">
        <f>结果汇总表!D36</f>
        <v/>
      </c>
      <c r="I32" s="24" t="str">
        <f>结果汇总表!E36</f>
        <v/>
      </c>
      <c r="J32" s="24" t="str">
        <f>结果汇总表!F36</f>
        <v/>
      </c>
      <c r="K32" s="24" t="str">
        <f>结果汇总表!G36</f>
        <v/>
      </c>
    </row>
    <row r="33" spans="1:11">
      <c r="A33" t="str">
        <f t="shared" si="1"/>
        <v/>
      </c>
      <c r="B33">
        <f t="shared" si="2"/>
        <v>5</v>
      </c>
      <c r="C33" t="str">
        <f t="shared" si="3"/>
        <v/>
      </c>
      <c r="D33" s="11" t="str">
        <f>结果汇总表!A37</f>
        <v/>
      </c>
      <c r="E33" s="33"/>
      <c r="F33" s="24" t="str">
        <f>结果汇总表!B37</f>
        <v/>
      </c>
      <c r="G33" s="24" t="str">
        <f>结果汇总表!C37</f>
        <v/>
      </c>
      <c r="H33" s="24" t="str">
        <f>结果汇总表!D37</f>
        <v/>
      </c>
      <c r="I33" s="24" t="str">
        <f>结果汇总表!E37</f>
        <v/>
      </c>
      <c r="J33" s="24" t="str">
        <f>结果汇总表!F37</f>
        <v/>
      </c>
      <c r="K33" s="24" t="str">
        <f>结果汇总表!G37</f>
        <v/>
      </c>
    </row>
    <row r="34" spans="1:11">
      <c r="A34" t="str">
        <f t="shared" si="1"/>
        <v/>
      </c>
      <c r="B34">
        <f t="shared" si="2"/>
        <v>5</v>
      </c>
      <c r="C34" t="str">
        <f t="shared" si="3"/>
        <v/>
      </c>
      <c r="D34" s="11" t="str">
        <f>结果汇总表!A38</f>
        <v/>
      </c>
      <c r="E34" s="33"/>
      <c r="F34" s="24" t="str">
        <f>结果汇总表!B38</f>
        <v/>
      </c>
      <c r="G34" s="24" t="str">
        <f>结果汇总表!C38</f>
        <v/>
      </c>
      <c r="H34" s="24" t="str">
        <f>结果汇总表!D38</f>
        <v/>
      </c>
      <c r="I34" s="24" t="str">
        <f>结果汇总表!E38</f>
        <v/>
      </c>
      <c r="J34" s="24" t="str">
        <f>结果汇总表!F38</f>
        <v/>
      </c>
      <c r="K34" s="24" t="str">
        <f>结果汇总表!G38</f>
        <v/>
      </c>
    </row>
  </sheetData>
  <mergeCells count="1">
    <mergeCell ref="D1:R2"/>
  </mergeCells>
  <phoneticPr fontId="13" type="noConversion"/>
  <pageMargins left="0.7" right="0.7" top="0.75" bottom="0.75" header="0.3" footer="0.3"/>
  <pageSetup scale="5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e17fb2d-a8e4-4613-a32e-849fa2a76ac7" xsi:nil="true"/>
    <lcf76f155ced4ddcb4097134ff3c332f xmlns="9b65ca2f-8624-4a4a-8c22-d089f9d41cd8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文档" ma:contentTypeID="0x010100D53535E87BB57D43A98CF115CE70A76C" ma:contentTypeVersion="13" ma:contentTypeDescription="新建文档。" ma:contentTypeScope="" ma:versionID="6151323c37bb4605a6658dc79637392c">
  <xsd:schema xmlns:xsd="http://www.w3.org/2001/XMLSchema" xmlns:xs="http://www.w3.org/2001/XMLSchema" xmlns:p="http://schemas.microsoft.com/office/2006/metadata/properties" xmlns:ns2="9b65ca2f-8624-4a4a-8c22-d089f9d41cd8" xmlns:ns3="fe17fb2d-a8e4-4613-a32e-849fa2a76ac7" targetNamespace="http://schemas.microsoft.com/office/2006/metadata/properties" ma:root="true" ma:fieldsID="596bd23f9a6057bc5c0048413ebf79b8" ns2:_="" ns3:_="">
    <xsd:import namespace="9b65ca2f-8624-4a4a-8c22-d089f9d41cd8"/>
    <xsd:import namespace="fe17fb2d-a8e4-4613-a32e-849fa2a76ac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65ca2f-8624-4a4a-8c22-d089f9d41c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图像标记" ma:readOnly="false" ma:fieldId="{5cf76f15-5ced-4ddc-b409-7134ff3c332f}" ma:taxonomyMulti="true" ma:sspId="06d9630b-676a-4587-80aa-4a5b5ca421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7fb2d-a8e4-4613-a32e-849fa2a76ac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108cf303-a845-4e1f-91d8-0154d39e37fb}" ma:internalName="TaxCatchAll" ma:showField="CatchAllData" ma:web="fe17fb2d-a8e4-4613-a32e-849fa2a76ac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内容类型"/>
        <xsd:element ref="dc:title" minOccurs="0" maxOccurs="1" ma:index="4" ma:displayName="标题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B0EE93-A352-4D27-9077-8FED8871273A}">
  <ds:schemaRefs>
    <ds:schemaRef ds:uri="http://schemas.microsoft.com/office/2006/documentManagement/types"/>
    <ds:schemaRef ds:uri="http://purl.org/dc/terms/"/>
    <ds:schemaRef ds:uri="fe17fb2d-a8e4-4613-a32e-849fa2a76ac7"/>
    <ds:schemaRef ds:uri="http://purl.org/dc/dcmitype/"/>
    <ds:schemaRef ds:uri="9b65ca2f-8624-4a4a-8c22-d089f9d41cd8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16E1EDE2-9100-4B4F-A419-8394F3F4092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05606C-13EC-475C-A339-A363FBF71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b65ca2f-8624-4a4a-8c22-d089f9d41cd8"/>
    <ds:schemaRef ds:uri="fe17fb2d-a8e4-4613-a32e-849fa2a76ac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说明</vt:lpstr>
      <vt:lpstr>评分表</vt:lpstr>
      <vt:lpstr>评分表结果</vt:lpstr>
      <vt:lpstr>结果汇总表</vt:lpstr>
      <vt:lpstr>三点图</vt:lpstr>
      <vt:lpstr>蜘蛛图</vt:lpstr>
      <vt:lpstr>结果汇总表!Print_Area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2018-12-06T16:20:41Z</cp:lastPrinted>
  <dcterms:created xsi:type="dcterms:W3CDTF">2018-12-03T19:37:50Z</dcterms:created>
  <dcterms:modified xsi:type="dcterms:W3CDTF">2025-07-10T03:41:02Z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0x010100D53535E87BB57D43A98CF115CE70A76C</vt:lpwstr>
  </property>
  <property fmtid="{D5CDD505-2E9C-101B-9397-08002B2CF9AE}" pid="3" name="MediaServiceImageTags">
    <vt:lpwstr/>
  </property>
</Properties>
</file>